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05" windowWidth="10230" windowHeight="8550" tabRatio="728" activeTab="0"/>
  </bookViews>
  <sheets>
    <sheet name="Florida" sheetId="1" r:id="rId1"/>
    <sheet name="Jacksonville" sheetId="2" r:id="rId2"/>
    <sheet name="Miami" sheetId="3" r:id="rId3"/>
    <sheet name="Tampa-StPete" sheetId="4" r:id="rId4"/>
    <sheet name="FtLauderdale" sheetId="5" r:id="rId5"/>
    <sheet name="Orlando" sheetId="6" r:id="rId6"/>
    <sheet name="Tallahassee" sheetId="7" r:id="rId7"/>
    <sheet name="Denials" sheetId="8" r:id="rId8"/>
  </sheets>
  <definedNames>
    <definedName name="_xlnm.Print_Area" localSheetId="7">'Denials'!$A$1:$G$25</definedName>
    <definedName name="_xlnm.Print_Area" localSheetId="0">'Florida'!$A$1:$L$74</definedName>
    <definedName name="_xlnm.Print_Area" localSheetId="6">'Tallahassee'!$A$1:$L$61</definedName>
    <definedName name="_xlnm.Print_Area" localSheetId="3">'Tampa-StPete'!$A$1:$K$61</definedName>
  </definedNames>
  <calcPr fullCalcOnLoad="1"/>
</workbook>
</file>

<file path=xl/sharedStrings.xml><?xml version="1.0" encoding="utf-8"?>
<sst xmlns="http://schemas.openxmlformats.org/spreadsheetml/2006/main" count="1284" uniqueCount="140">
  <si>
    <t>Miami</t>
  </si>
  <si>
    <t>Financial Institution</t>
  </si>
  <si>
    <t>Total # Loans Made</t>
  </si>
  <si>
    <t>Percent of Totals</t>
  </si>
  <si>
    <t>Bank of America</t>
  </si>
  <si>
    <t>Wachovia</t>
  </si>
  <si>
    <t>SunTrust</t>
  </si>
  <si>
    <t>Colonial Bank</t>
  </si>
  <si>
    <t>AmSouth</t>
  </si>
  <si>
    <t>MSA</t>
  </si>
  <si>
    <t>Total # of Denied Loans</t>
  </si>
  <si>
    <t>Jacksonville</t>
  </si>
  <si>
    <t>Orlando</t>
  </si>
  <si>
    <t>Tampa-St. Pete</t>
  </si>
  <si>
    <t>Tallahassee</t>
  </si>
  <si>
    <t>Ft. Lauderdale</t>
  </si>
  <si>
    <t>% of Total Loans Denied</t>
  </si>
  <si>
    <t>% Latino Population</t>
  </si>
  <si>
    <t>Total # of Loans Denied to Latinos</t>
  </si>
  <si>
    <t>Tampa-               St. Pete- Clearwater</t>
  </si>
  <si>
    <t>Wells Fargo</t>
  </si>
  <si>
    <t>Citibank</t>
  </si>
  <si>
    <t>Washington Mutual</t>
  </si>
  <si>
    <t>J.P. Morgan Chase</t>
  </si>
  <si>
    <t>Total # of Loans Denied to African Americans</t>
  </si>
  <si>
    <t>% African American Population</t>
  </si>
  <si>
    <t>N/A</t>
  </si>
  <si>
    <t>Median Income</t>
  </si>
  <si>
    <t>80% of Median Income</t>
  </si>
  <si>
    <t xml:space="preserve">Total </t>
  </si>
  <si>
    <t>Total Hispanic Loans</t>
  </si>
  <si>
    <t>Total African American Loans</t>
  </si>
  <si>
    <t>% Total Hispanic to Total Loans</t>
  </si>
  <si>
    <t>% Total African American to Total Loans</t>
  </si>
  <si>
    <t>LATINO</t>
  </si>
  <si>
    <t>AFRICAN- AMERICAN</t>
  </si>
  <si>
    <t>Denials-</t>
  </si>
  <si>
    <t>% Of Population=</t>
  </si>
  <si>
    <t>Largest % of Denials because of:</t>
  </si>
  <si>
    <t>29% Credit History</t>
  </si>
  <si>
    <t>32% Credit History</t>
  </si>
  <si>
    <t>36% Credit History</t>
  </si>
  <si>
    <t>40% Credit History</t>
  </si>
  <si>
    <t>Florida</t>
  </si>
  <si>
    <t>Regions Bank</t>
  </si>
  <si>
    <t>50% of Median Income</t>
  </si>
  <si>
    <t>% Total Latino to Total Loans Minus Miami MSA</t>
  </si>
  <si>
    <t>5/3 Bank</t>
  </si>
  <si>
    <t>23% Other</t>
  </si>
  <si>
    <t>25% Credit History</t>
  </si>
  <si>
    <t>30% Credit History</t>
  </si>
  <si>
    <t>27% Credit History</t>
  </si>
  <si>
    <t>28% Credit History</t>
  </si>
  <si>
    <t>TIE                          25% Credit History 25% Other</t>
  </si>
  <si>
    <t>24% Credit History</t>
  </si>
  <si>
    <t>Conventional Home Loans Made to Latinos Earning under $29,302 in State of Florida 2003</t>
  </si>
  <si>
    <t>Conventional Home Loans Made to African Americans Earning under $29,302 in State of Florida 2003</t>
  </si>
  <si>
    <t>Conventional Home Loans Made to Latinos Earning under $46,884 in State of Florida 2003</t>
  </si>
  <si>
    <t>Conventional Home Loans Made to African Americans Earning under $46,884 in State of Florida 2003</t>
  </si>
  <si>
    <t>Conventional Home Loans Made to Latinos Earning under $58,605 in State of Florida 2003</t>
  </si>
  <si>
    <t>Conventional Home Loans Made to African Americans Earning under $58,605 in State of Florida 2003</t>
  </si>
  <si>
    <t>Conventional Home Loans Made to Latinos Earning under $28,850 in Jacksonville MSA 2003</t>
  </si>
  <si>
    <t>Conventional Home Loans Made to African Americans Earning under $28,850 in Jacksonville MSA 2003</t>
  </si>
  <si>
    <t>Conventional Home Loans Made to Latinos Earning under $46,160 in Jacksonville MSA 2003</t>
  </si>
  <si>
    <t>Conventional Home Loans Made to African Americans Earning under $46,160 in Jacksonville MSA 2003</t>
  </si>
  <si>
    <t>Conventional Home Loans Made to Latinos Earning under $57,100 in Jacksonville MSA 2003</t>
  </si>
  <si>
    <t>Conventional Home Loans Made to African Americans Earning under $57,100 in Jacksonville MSA 2003</t>
  </si>
  <si>
    <t>Conventional Home Loans Made to Latinos Earning under $23,175 in Miami MSA 2003</t>
  </si>
  <si>
    <t>Conventional Home Loans Made to African Americans Earning under $23,175 in Miami MSA 2003</t>
  </si>
  <si>
    <t>Conventional Home Loans Made to Latinos Earning under $37,080 in Miami MSA 2003</t>
  </si>
  <si>
    <t>Conventional Home Loans Made to African Americans Earning under $37,080 in Miami MSA 2003</t>
  </si>
  <si>
    <t>Conventional Home Loans Made to Latinos Earning under $46,350 in Miami MSA 2003</t>
  </si>
  <si>
    <t>Conventional Home Loans Made to African Americans Earning under $46,350 in Miami MSA 2003</t>
  </si>
  <si>
    <t>Conventional Home Loans Made to Latinos Earning under $26,075 in Tampa-St.Pete-Clearwater MSA 2003</t>
  </si>
  <si>
    <t>Conventional Home Loans Made to African Americans Earning under $26,075 in Tampa-St.Pete-Clearwater MSA 2003</t>
  </si>
  <si>
    <t>Conventional Home Loans Made to Latinos Earning under $41,720 in Tampa-St.Pete-Clearwater MSA 2003</t>
  </si>
  <si>
    <t>Conventional Home Loans Made to African Americans Earning under $41,720 in Tampa-St.Pete-Clearwater MSA 2003</t>
  </si>
  <si>
    <t>Conventional Home Loans Made to Latinos Earning under $52,150 in Tampa-St.Pete-Clearwater MSA 2003</t>
  </si>
  <si>
    <t>Conventional Home Loans Made to African Americans Earning under $52,150 in Tampa-St.Pete-Clearwater MSA 2003</t>
  </si>
  <si>
    <t>Conventional Home Loans Made to Latinos Earning under $29,050 in Ft. Lauderdale MSA 2003</t>
  </si>
  <si>
    <t>Conventional Home Loans Made to African Americans Earning under $29,050 in Ft. Lauderdale MSA 2003</t>
  </si>
  <si>
    <t>Conventional Home Loans Made to Latinos Earning under $46,480 in Ft. Lauderdale MSA 2003</t>
  </si>
  <si>
    <t>Conventional Home Loans Made to African Americans Earning under $46,480 in Ft. Lauderdale MSA 2003</t>
  </si>
  <si>
    <t>Conventional Home Loans Made to Latinos Earning under $58,100 in Ft. Lauderdale MSA 2003</t>
  </si>
  <si>
    <t>Conventional Home Loans Made to African Americans Earning under $58,100 in Ft. Lauderdale MSA 2003</t>
  </si>
  <si>
    <t>Conventional Home Loans Made to Latinos Earning under $27,550 in Orlando MSA 2003</t>
  </si>
  <si>
    <t>Conventional Home Loans Made to African Americans Earning under $27,550 in Orlando MSA 2003</t>
  </si>
  <si>
    <t>Conventional Home Loans Made to Latinos Earning under $44,080 in Orlando MSA 2003</t>
  </si>
  <si>
    <t>Conventional Home Loans Made to African Americans Earning under $44,080 in Orlando MSA 2003</t>
  </si>
  <si>
    <t>Conventional Home Loans Made to Latinos Earning under $55,100 in Orlando MSA 2003</t>
  </si>
  <si>
    <t>Conventional Home Loans Made to African Americans Earning under $55,100 in Orlando MSA 2003</t>
  </si>
  <si>
    <t>Conventional Home Loans Made to Latinos Earning under $28,150 in Tallahassee MSA 2003</t>
  </si>
  <si>
    <t>Conventional Home Loans Made to African Americans Earning under $28,150 in Tallahassee MSA 2003</t>
  </si>
  <si>
    <t>Conventional Home Loans Made to Latinos Earning under $45,040 in Tallahassee MSA 2003</t>
  </si>
  <si>
    <t>Conventional Home Loans Made to African Americans Earning under $45,040 in Tallahassee MSA 2003</t>
  </si>
  <si>
    <t>Conventional Home Loans Made to Latinos Earning under $56,300 in Tallahassee MSA 2003</t>
  </si>
  <si>
    <t>Conventional Home Loans Made to African Americans Earning under $56,300 in Tallahassee MSA 2003</t>
  </si>
  <si>
    <t>Failed to comply</t>
  </si>
  <si>
    <t># of Loans to Latinos Income $46,884 or Under</t>
  </si>
  <si>
    <t># of Loans to African Americans Income $46,884 or Under</t>
  </si>
  <si>
    <t># of Loans to African Americans Income $58,605 or Under</t>
  </si>
  <si>
    <t># of Loans to Latinos Income $58,605 or Under</t>
  </si>
  <si>
    <t># of Loans to Latinos Income $29,302 or Under</t>
  </si>
  <si>
    <t># of Loans to African Americans Income $29,302 or Under</t>
  </si>
  <si>
    <t># of Loans to Latinos Income $57,100 or Under</t>
  </si>
  <si>
    <t># of Loans to African Americans Income $57,100 or Under</t>
  </si>
  <si>
    <t># of Loans to African Americans Income $28,850 or Under</t>
  </si>
  <si>
    <t># of Loans to Latinos Income $28,850 or Under</t>
  </si>
  <si>
    <t># of Loans to Latinos Income $46,160 or Under</t>
  </si>
  <si>
    <t># of Loans to African Americans Income $46,160 or Under</t>
  </si>
  <si>
    <t># of Loans to Latinos Income $46,350 or Under</t>
  </si>
  <si>
    <t># of Loans to African Americans Income $46,350 or Under</t>
  </si>
  <si>
    <t># of Loans to Latinos Income $23,175 or Under</t>
  </si>
  <si>
    <t># of Loans to African Americans Income $23,175 or Under</t>
  </si>
  <si>
    <t># of Loans to Latinos Income $37,080 or Under</t>
  </si>
  <si>
    <t># of Loans to African Americans Income $37,080 or Under</t>
  </si>
  <si>
    <t># of Loans to Latinos Income $26,075 or Under</t>
  </si>
  <si>
    <t># of Loans to African Americans Income $26,075 or Under</t>
  </si>
  <si>
    <t># of Loans to Latinos Income $41,720 or Under</t>
  </si>
  <si>
    <t># of Loans to African Americans Income $41,720 or Under</t>
  </si>
  <si>
    <t># of Loans to Latinos Income $52,150 or Under</t>
  </si>
  <si>
    <t># of Loans to African Americans Income $52,150 or Under</t>
  </si>
  <si>
    <t># of Loans to Latinos Income $29,050 or Under</t>
  </si>
  <si>
    <t># of Loans to African Americans Income $29,050 or Under</t>
  </si>
  <si>
    <t># of Loans to Latinos Income $46,480 or Under</t>
  </si>
  <si>
    <t># of Loans to African Americans Income $46,480 or Under</t>
  </si>
  <si>
    <t># of Loans to Latinos Income $58,100 or Under</t>
  </si>
  <si>
    <t># of Loans to African Americans Income $58,100 or Under</t>
  </si>
  <si>
    <t># of Loans to Latinos Income $27,550 or Under</t>
  </si>
  <si>
    <t># of Loans to African Americans Income $27,550 or Under</t>
  </si>
  <si>
    <t># of Loans to Latinos Income $44,080 or Under</t>
  </si>
  <si>
    <t># of Loans to African Americans Income $44,080 or Under</t>
  </si>
  <si>
    <t># of Loans to Latinos Income $55,100 or Under</t>
  </si>
  <si>
    <t># of Loans to African Americans Income $55,100 or Under</t>
  </si>
  <si>
    <t># of Loans to Latinos Income $28,150 or Under</t>
  </si>
  <si>
    <t># of Loans to African Americans Income $28,150 or Under</t>
  </si>
  <si>
    <t># of Loans to Latinos Income $45,040 or Under</t>
  </si>
  <si>
    <t># of Loans to African Americans Income $45,040 or Under</t>
  </si>
  <si>
    <t># of Loans to Latinos Income $56,300 or Under</t>
  </si>
  <si>
    <t># of Loans to African Americans Income $56,300 or Under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</si>
</sst>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</numFmts>
  <fonts count="6">
    <font>
      <sz val="10"/>
      <name val="Arial"/>
      <family val="0"/>
    </font>
    <font>
      <b/>
      <sz val="14"/>
      <name val="Arial"/>
      <family val="2"/>
    </font>
    <font>
      <b/>
      <sz val="14"/>
      <name val="Palatino Linotype"/>
      <family val="1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2" borderId="1" xfId="0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1" fillId="0" borderId="0" xfId="0" applyFont="1" applyAlignment="1">
      <alignment wrapText="1"/>
    </xf>
    <xf numFmtId="10" fontId="0" fillId="0" borderId="1" xfId="0" applyNumberFormat="1" applyBorder="1" applyAlignment="1">
      <alignment horizontal="center" wrapText="1"/>
    </xf>
    <xf numFmtId="0" fontId="0" fillId="4" borderId="0" xfId="0" applyFill="1" applyAlignment="1">
      <alignment wrapText="1"/>
    </xf>
    <xf numFmtId="0" fontId="0" fillId="5" borderId="0" xfId="0" applyFill="1" applyAlignment="1">
      <alignment wrapText="1"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9" fontId="2" fillId="4" borderId="0" xfId="0" applyNumberFormat="1" applyFont="1" applyFill="1" applyAlignment="1">
      <alignment horizontal="center" wrapText="1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9" fontId="2" fillId="5" borderId="0" xfId="0" applyNumberFormat="1" applyFont="1" applyFill="1" applyAlignment="1">
      <alignment horizontal="center" wrapText="1"/>
    </xf>
    <xf numFmtId="0" fontId="0" fillId="5" borderId="0" xfId="0" applyFill="1" applyAlignment="1">
      <alignment horizontal="center" wrapText="1"/>
    </xf>
    <xf numFmtId="0" fontId="0" fillId="4" borderId="0" xfId="0" applyFill="1" applyAlignment="1">
      <alignment horizontal="center" wrapText="1"/>
    </xf>
    <xf numFmtId="0" fontId="0" fillId="6" borderId="1" xfId="0" applyFill="1" applyBorder="1" applyAlignment="1">
      <alignment wrapText="1"/>
    </xf>
    <xf numFmtId="3" fontId="0" fillId="6" borderId="1" xfId="0" applyNumberFormat="1" applyFill="1" applyBorder="1" applyAlignment="1">
      <alignment horizontal="right" wrapText="1"/>
    </xf>
    <xf numFmtId="10" fontId="0" fillId="6" borderId="1" xfId="0" applyNumberFormat="1" applyFill="1" applyBorder="1" applyAlignment="1">
      <alignment wrapText="1"/>
    </xf>
    <xf numFmtId="3" fontId="0" fillId="0" borderId="1" xfId="0" applyNumberFormat="1" applyFill="1" applyBorder="1" applyAlignment="1">
      <alignment horizontal="right" wrapText="1"/>
    </xf>
    <xf numFmtId="0" fontId="0" fillId="2" borderId="1" xfId="0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7" borderId="0" xfId="0" applyFill="1" applyAlignment="1">
      <alignment/>
    </xf>
    <xf numFmtId="0" fontId="0" fillId="7" borderId="0" xfId="0" applyFill="1" applyBorder="1" applyAlignment="1">
      <alignment wrapText="1"/>
    </xf>
    <xf numFmtId="9" fontId="2" fillId="7" borderId="0" xfId="0" applyNumberFormat="1" applyFont="1" applyFill="1" applyAlignment="1">
      <alignment horizontal="center" wrapText="1"/>
    </xf>
    <xf numFmtId="164" fontId="3" fillId="0" borderId="0" xfId="0" applyNumberFormat="1" applyFont="1" applyAlignment="1">
      <alignment horizontal="left" wrapText="1"/>
    </xf>
    <xf numFmtId="49" fontId="0" fillId="6" borderId="1" xfId="0" applyNumberFormat="1" applyFill="1" applyBorder="1" applyAlignment="1">
      <alignment/>
    </xf>
    <xf numFmtId="0" fontId="3" fillId="0" borderId="0" xfId="0" applyFont="1" applyAlignment="1">
      <alignment wrapText="1"/>
    </xf>
    <xf numFmtId="3" fontId="0" fillId="0" borderId="0" xfId="0" applyNumberFormat="1" applyAlignment="1">
      <alignment/>
    </xf>
    <xf numFmtId="10" fontId="0" fillId="6" borderId="1" xfId="0" applyNumberFormat="1" applyFill="1" applyBorder="1" applyAlignment="1">
      <alignment horizontal="center" wrapText="1"/>
    </xf>
    <xf numFmtId="0" fontId="0" fillId="6" borderId="0" xfId="0" applyFill="1" applyAlignment="1">
      <alignment/>
    </xf>
    <xf numFmtId="9" fontId="2" fillId="6" borderId="0" xfId="0" applyNumberFormat="1" applyFont="1" applyFill="1" applyAlignment="1">
      <alignment horizontal="center" wrapText="1"/>
    </xf>
    <xf numFmtId="10" fontId="0" fillId="0" borderId="0" xfId="0" applyNumberFormat="1" applyBorder="1" applyAlignment="1">
      <alignment horizontal="center" wrapText="1"/>
    </xf>
    <xf numFmtId="0" fontId="0" fillId="0" borderId="1" xfId="0" applyFill="1" applyBorder="1" applyAlignment="1">
      <alignment wrapText="1"/>
    </xf>
    <xf numFmtId="10" fontId="0" fillId="0" borderId="1" xfId="0" applyNumberFormat="1" applyFill="1" applyBorder="1" applyAlignment="1">
      <alignment horizontal="center" wrapText="1"/>
    </xf>
    <xf numFmtId="49" fontId="0" fillId="0" borderId="1" xfId="0" applyNumberFormat="1" applyFill="1" applyBorder="1" applyAlignment="1">
      <alignment wrapText="1"/>
    </xf>
    <xf numFmtId="0" fontId="0" fillId="0" borderId="0" xfId="0" applyFill="1" applyAlignment="1">
      <alignment/>
    </xf>
    <xf numFmtId="0" fontId="0" fillId="0" borderId="1" xfId="0" applyFill="1" applyBorder="1" applyAlignment="1">
      <alignment horizontal="center" wrapText="1"/>
    </xf>
    <xf numFmtId="3" fontId="0" fillId="0" borderId="1" xfId="0" applyNumberFormat="1" applyFill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8" borderId="0" xfId="0" applyFill="1" applyAlignment="1">
      <alignment/>
    </xf>
    <xf numFmtId="0" fontId="1" fillId="8" borderId="0" xfId="0" applyFont="1" applyFill="1" applyAlignment="1">
      <alignment wrapText="1"/>
    </xf>
    <xf numFmtId="0" fontId="1" fillId="4" borderId="0" xfId="0" applyFont="1" applyFill="1" applyAlignment="1">
      <alignment wrapText="1"/>
    </xf>
    <xf numFmtId="0" fontId="1" fillId="8" borderId="0" xfId="0" applyFont="1" applyFill="1" applyAlignment="1">
      <alignment horizontal="center" wrapText="1"/>
    </xf>
    <xf numFmtId="0" fontId="1" fillId="4" borderId="0" xfId="0" applyFont="1" applyFill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75"/>
  <sheetViews>
    <sheetView tabSelected="1" view="pageBreakPreview" zoomScale="75" zoomScaleNormal="60" zoomScaleSheetLayoutView="75" workbookViewId="0" topLeftCell="A2">
      <selection activeCell="E69" sqref="E69"/>
    </sheetView>
  </sheetViews>
  <sheetFormatPr defaultColWidth="9.140625" defaultRowHeight="12.75"/>
  <cols>
    <col min="1" max="2" width="21.00390625" style="0" customWidth="1"/>
    <col min="3" max="5" width="21.140625" style="0" customWidth="1"/>
    <col min="7" max="7" width="21.00390625" style="0" customWidth="1"/>
    <col min="8" max="11" width="21.140625" style="0" customWidth="1"/>
  </cols>
  <sheetData>
    <row r="2" spans="1:7" ht="20.25">
      <c r="A2" s="27" t="s">
        <v>43</v>
      </c>
      <c r="G2" s="27" t="s">
        <v>43</v>
      </c>
    </row>
    <row r="3" spans="1:11" ht="36" customHeight="1">
      <c r="A3" s="4" t="s">
        <v>34</v>
      </c>
      <c r="C3" s="1"/>
      <c r="D3" s="4" t="s">
        <v>37</v>
      </c>
      <c r="E3" s="25">
        <v>0.168</v>
      </c>
      <c r="F3" s="1"/>
      <c r="G3" s="4" t="s">
        <v>35</v>
      </c>
      <c r="I3" s="1"/>
      <c r="J3" s="4" t="s">
        <v>37</v>
      </c>
      <c r="K3" s="25">
        <v>0.146</v>
      </c>
    </row>
    <row r="4" spans="1:12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2" ht="63.75">
      <c r="A5" s="8"/>
      <c r="B5" s="6" t="s">
        <v>55</v>
      </c>
      <c r="C5" s="6"/>
      <c r="D5" s="6"/>
      <c r="E5" s="6"/>
      <c r="F5" s="8"/>
      <c r="G5" s="6"/>
      <c r="H5" s="6" t="s">
        <v>56</v>
      </c>
      <c r="I5" s="6"/>
      <c r="J5" s="6"/>
      <c r="K5" s="6"/>
      <c r="L5" s="8"/>
    </row>
    <row r="6" spans="1:12" ht="42">
      <c r="A6" s="10" t="s">
        <v>45</v>
      </c>
      <c r="B6" s="2" t="s">
        <v>1</v>
      </c>
      <c r="C6" s="2" t="s">
        <v>2</v>
      </c>
      <c r="D6" s="2" t="s">
        <v>102</v>
      </c>
      <c r="E6" s="2" t="s">
        <v>3</v>
      </c>
      <c r="F6" s="8"/>
      <c r="G6" s="10" t="s">
        <v>45</v>
      </c>
      <c r="H6" s="3" t="s">
        <v>1</v>
      </c>
      <c r="I6" s="3" t="s">
        <v>2</v>
      </c>
      <c r="J6" s="3" t="s">
        <v>103</v>
      </c>
      <c r="K6" s="3" t="s">
        <v>3</v>
      </c>
      <c r="L6" s="8"/>
    </row>
    <row r="7" spans="1:12" ht="12.75">
      <c r="A7" s="11"/>
      <c r="B7" s="33" t="s">
        <v>4</v>
      </c>
      <c r="C7" s="38">
        <v>25041</v>
      </c>
      <c r="D7" s="37">
        <v>221</v>
      </c>
      <c r="E7" s="34">
        <f aca="true" t="shared" si="0" ref="E7:E14">D7/C7</f>
        <v>0.008825526137135099</v>
      </c>
      <c r="F7" s="8"/>
      <c r="G7" s="6"/>
      <c r="H7" s="33" t="s">
        <v>4</v>
      </c>
      <c r="I7" s="38">
        <v>25041</v>
      </c>
      <c r="J7" s="37">
        <v>79</v>
      </c>
      <c r="K7" s="34">
        <f aca="true" t="shared" si="1" ref="K7:K14">J7/I7</f>
        <v>0.0031548260852202387</v>
      </c>
      <c r="L7" s="8"/>
    </row>
    <row r="8" spans="1:12" ht="12.75">
      <c r="A8" s="11"/>
      <c r="B8" s="33" t="s">
        <v>23</v>
      </c>
      <c r="C8" s="38">
        <v>22463</v>
      </c>
      <c r="D8" s="37">
        <v>211</v>
      </c>
      <c r="E8" s="34">
        <f t="shared" si="0"/>
        <v>0.009393224413479945</v>
      </c>
      <c r="F8" s="8"/>
      <c r="G8" s="6"/>
      <c r="H8" s="33" t="s">
        <v>23</v>
      </c>
      <c r="I8" s="38">
        <v>22463</v>
      </c>
      <c r="J8" s="37">
        <v>54</v>
      </c>
      <c r="K8" s="34">
        <f t="shared" si="1"/>
        <v>0.0024039531674308863</v>
      </c>
      <c r="L8" s="8"/>
    </row>
    <row r="9" spans="1:12" ht="12.75">
      <c r="A9" s="11"/>
      <c r="B9" s="33" t="s">
        <v>22</v>
      </c>
      <c r="C9" s="38">
        <v>19121</v>
      </c>
      <c r="D9" s="37">
        <v>226</v>
      </c>
      <c r="E9" s="34">
        <f t="shared" si="0"/>
        <v>0.011819465509126091</v>
      </c>
      <c r="F9" s="8"/>
      <c r="G9" s="6"/>
      <c r="H9" s="33" t="s">
        <v>22</v>
      </c>
      <c r="I9" s="38">
        <v>19121</v>
      </c>
      <c r="J9" s="37">
        <v>102</v>
      </c>
      <c r="K9" s="34">
        <f t="shared" si="1"/>
        <v>0.005334449035092307</v>
      </c>
      <c r="L9" s="8"/>
    </row>
    <row r="10" spans="1:12" ht="12.75">
      <c r="A10" s="11"/>
      <c r="B10" s="33" t="s">
        <v>6</v>
      </c>
      <c r="C10" s="38">
        <v>15660</v>
      </c>
      <c r="D10" s="37">
        <v>96</v>
      </c>
      <c r="E10" s="34">
        <f t="shared" si="0"/>
        <v>0.006130268199233717</v>
      </c>
      <c r="F10" s="8"/>
      <c r="G10" s="6"/>
      <c r="H10" s="33" t="s">
        <v>6</v>
      </c>
      <c r="I10" s="38">
        <v>15660</v>
      </c>
      <c r="J10" s="37">
        <v>80</v>
      </c>
      <c r="K10" s="34">
        <f t="shared" si="1"/>
        <v>0.005108556832694764</v>
      </c>
      <c r="L10" s="8"/>
    </row>
    <row r="11" spans="1:12" ht="12.75">
      <c r="A11" s="11"/>
      <c r="B11" s="33" t="s">
        <v>5</v>
      </c>
      <c r="C11" s="38">
        <v>10475</v>
      </c>
      <c r="D11" s="37">
        <v>111</v>
      </c>
      <c r="E11" s="34">
        <f t="shared" si="0"/>
        <v>0.010596658711217184</v>
      </c>
      <c r="F11" s="8"/>
      <c r="G11" s="6"/>
      <c r="H11" s="33" t="s">
        <v>5</v>
      </c>
      <c r="I11" s="38">
        <v>10475</v>
      </c>
      <c r="J11" s="37">
        <v>37</v>
      </c>
      <c r="K11" s="34">
        <f t="shared" si="1"/>
        <v>0.003532219570405728</v>
      </c>
      <c r="L11" s="8"/>
    </row>
    <row r="12" spans="1:12" ht="12.75">
      <c r="A12" s="11"/>
      <c r="B12" s="33" t="s">
        <v>8</v>
      </c>
      <c r="C12" s="37">
        <v>3983</v>
      </c>
      <c r="D12" s="37">
        <v>16</v>
      </c>
      <c r="E12" s="34">
        <f>D12/C12</f>
        <v>0.004017072558373086</v>
      </c>
      <c r="F12" s="8"/>
      <c r="G12" s="6"/>
      <c r="H12" s="33" t="s">
        <v>8</v>
      </c>
      <c r="I12" s="37">
        <v>3983</v>
      </c>
      <c r="J12" s="37">
        <v>11</v>
      </c>
      <c r="K12" s="34">
        <f>J12/I12</f>
        <v>0.0027617373838814963</v>
      </c>
      <c r="L12" s="8"/>
    </row>
    <row r="13" spans="1:12" ht="12.75">
      <c r="A13" s="11"/>
      <c r="B13" s="33" t="s">
        <v>21</v>
      </c>
      <c r="C13" s="38">
        <v>3609</v>
      </c>
      <c r="D13" s="37">
        <v>82</v>
      </c>
      <c r="E13" s="34">
        <f t="shared" si="0"/>
        <v>0.022720975339429204</v>
      </c>
      <c r="F13" s="8"/>
      <c r="G13" s="6"/>
      <c r="H13" s="33" t="s">
        <v>21</v>
      </c>
      <c r="I13" s="38">
        <v>3609</v>
      </c>
      <c r="J13" s="37">
        <v>32</v>
      </c>
      <c r="K13" s="34">
        <f t="shared" si="1"/>
        <v>0.00886672208367969</v>
      </c>
      <c r="L13" s="8"/>
    </row>
    <row r="14" spans="1:12" ht="12.75">
      <c r="A14" s="11"/>
      <c r="B14" s="33" t="s">
        <v>47</v>
      </c>
      <c r="C14" s="38">
        <v>2371</v>
      </c>
      <c r="D14" s="37">
        <v>7</v>
      </c>
      <c r="E14" s="34">
        <f t="shared" si="0"/>
        <v>0.0029523407844791226</v>
      </c>
      <c r="F14" s="8"/>
      <c r="G14" s="8"/>
      <c r="H14" s="33" t="s">
        <v>47</v>
      </c>
      <c r="I14" s="38">
        <v>2371</v>
      </c>
      <c r="J14" s="37">
        <v>2</v>
      </c>
      <c r="K14" s="34">
        <f t="shared" si="1"/>
        <v>0.0008435259384226065</v>
      </c>
      <c r="L14" s="8"/>
    </row>
    <row r="15" spans="1:12" ht="12.75">
      <c r="A15" s="11"/>
      <c r="B15" s="33" t="s">
        <v>7</v>
      </c>
      <c r="C15" s="37" t="s">
        <v>97</v>
      </c>
      <c r="D15" s="37" t="s">
        <v>97</v>
      </c>
      <c r="E15" s="34" t="s">
        <v>97</v>
      </c>
      <c r="F15" s="8"/>
      <c r="G15" s="8"/>
      <c r="H15" s="33" t="s">
        <v>7</v>
      </c>
      <c r="I15" s="37" t="s">
        <v>97</v>
      </c>
      <c r="J15" s="37" t="s">
        <v>97</v>
      </c>
      <c r="K15" s="34" t="s">
        <v>97</v>
      </c>
      <c r="L15" s="8"/>
    </row>
    <row r="16" spans="1:12" ht="12.75">
      <c r="A16" s="11"/>
      <c r="B16" s="33" t="s">
        <v>44</v>
      </c>
      <c r="C16" s="37" t="s">
        <v>97</v>
      </c>
      <c r="D16" s="37" t="s">
        <v>97</v>
      </c>
      <c r="E16" s="34" t="s">
        <v>97</v>
      </c>
      <c r="F16" s="8"/>
      <c r="G16" s="8"/>
      <c r="H16" s="33" t="s">
        <v>44</v>
      </c>
      <c r="I16" s="37" t="s">
        <v>97</v>
      </c>
      <c r="J16" s="37" t="s">
        <v>97</v>
      </c>
      <c r="K16" s="34" t="s">
        <v>97</v>
      </c>
      <c r="L16" s="8"/>
    </row>
    <row r="17" spans="1:12" ht="12.75">
      <c r="A17" s="11"/>
      <c r="B17" s="33" t="s">
        <v>20</v>
      </c>
      <c r="C17" s="37" t="s">
        <v>97</v>
      </c>
      <c r="D17" s="37" t="s">
        <v>97</v>
      </c>
      <c r="E17" s="34" t="s">
        <v>97</v>
      </c>
      <c r="F17" s="8"/>
      <c r="G17" s="8"/>
      <c r="H17" s="33" t="s">
        <v>20</v>
      </c>
      <c r="I17" s="37" t="s">
        <v>97</v>
      </c>
      <c r="J17" s="37" t="s">
        <v>97</v>
      </c>
      <c r="K17" s="34" t="s">
        <v>97</v>
      </c>
      <c r="L17" s="8"/>
    </row>
    <row r="18" spans="1:12" ht="12.75">
      <c r="A18" s="11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</row>
    <row r="19" spans="1:12" ht="63.75">
      <c r="A19" s="12"/>
      <c r="B19" s="7" t="s">
        <v>57</v>
      </c>
      <c r="C19" s="7"/>
      <c r="D19" s="7"/>
      <c r="E19" s="7"/>
      <c r="F19" s="7"/>
      <c r="G19" s="7"/>
      <c r="H19" s="7" t="s">
        <v>58</v>
      </c>
      <c r="I19" s="7"/>
      <c r="J19" s="7"/>
      <c r="K19" s="7"/>
      <c r="L19" s="9"/>
    </row>
    <row r="20" spans="1:12" ht="12.75">
      <c r="A20" s="12"/>
      <c r="B20" s="7"/>
      <c r="C20" s="7"/>
      <c r="D20" s="7"/>
      <c r="E20" s="7"/>
      <c r="F20" s="7"/>
      <c r="G20" s="7"/>
      <c r="H20" s="7"/>
      <c r="I20" s="7"/>
      <c r="J20" s="7"/>
      <c r="K20" s="7"/>
      <c r="L20" s="9"/>
    </row>
    <row r="21" spans="1:12" ht="42">
      <c r="A21" s="13" t="s">
        <v>28</v>
      </c>
      <c r="B21" s="2" t="s">
        <v>1</v>
      </c>
      <c r="C21" s="2" t="s">
        <v>2</v>
      </c>
      <c r="D21" s="2" t="s">
        <v>98</v>
      </c>
      <c r="E21" s="2" t="s">
        <v>3</v>
      </c>
      <c r="F21" s="9"/>
      <c r="G21" s="13" t="s">
        <v>28</v>
      </c>
      <c r="H21" s="3" t="s">
        <v>1</v>
      </c>
      <c r="I21" s="3" t="s">
        <v>2</v>
      </c>
      <c r="J21" s="3" t="s">
        <v>99</v>
      </c>
      <c r="K21" s="3" t="s">
        <v>3</v>
      </c>
      <c r="L21" s="9"/>
    </row>
    <row r="22" spans="1:15" ht="12.75">
      <c r="A22" s="12"/>
      <c r="B22" s="33" t="s">
        <v>4</v>
      </c>
      <c r="C22" s="38">
        <v>25041</v>
      </c>
      <c r="D22" s="37">
        <v>749</v>
      </c>
      <c r="E22" s="34">
        <f>D22/C22</f>
        <v>0.02991094604848049</v>
      </c>
      <c r="F22" s="9"/>
      <c r="G22" s="14"/>
      <c r="H22" s="33" t="s">
        <v>4</v>
      </c>
      <c r="I22" s="38">
        <v>25041</v>
      </c>
      <c r="J22" s="37">
        <v>232</v>
      </c>
      <c r="K22" s="34">
        <f aca="true" t="shared" si="2" ref="K22:K29">J22/I22</f>
        <v>0.00926480571862146</v>
      </c>
      <c r="L22" s="9"/>
      <c r="M22" s="28"/>
      <c r="O22" s="32"/>
    </row>
    <row r="23" spans="1:12" ht="12.75">
      <c r="A23" s="12"/>
      <c r="B23" s="33" t="s">
        <v>23</v>
      </c>
      <c r="C23" s="38">
        <v>22463</v>
      </c>
      <c r="D23" s="37">
        <v>750</v>
      </c>
      <c r="E23" s="34">
        <f aca="true" t="shared" si="3" ref="E23:E29">D23/C23</f>
        <v>0.03338823843654009</v>
      </c>
      <c r="F23" s="9"/>
      <c r="G23" s="14"/>
      <c r="H23" s="33" t="s">
        <v>23</v>
      </c>
      <c r="I23" s="38">
        <v>22463</v>
      </c>
      <c r="J23" s="37">
        <v>181</v>
      </c>
      <c r="K23" s="34">
        <f t="shared" si="2"/>
        <v>0.008057694876018342</v>
      </c>
      <c r="L23" s="9"/>
    </row>
    <row r="24" spans="1:12" ht="12.75">
      <c r="A24" s="12"/>
      <c r="B24" s="33" t="s">
        <v>22</v>
      </c>
      <c r="C24" s="38">
        <v>19121</v>
      </c>
      <c r="D24" s="37">
        <v>897</v>
      </c>
      <c r="E24" s="34">
        <f t="shared" si="3"/>
        <v>0.04691177239684117</v>
      </c>
      <c r="F24" s="9"/>
      <c r="G24" s="14"/>
      <c r="H24" s="33" t="s">
        <v>22</v>
      </c>
      <c r="I24" s="38">
        <v>19121</v>
      </c>
      <c r="J24" s="37">
        <v>272</v>
      </c>
      <c r="K24" s="34">
        <f t="shared" si="2"/>
        <v>0.014225197426912818</v>
      </c>
      <c r="L24" s="9"/>
    </row>
    <row r="25" spans="1:12" ht="12.75">
      <c r="A25" s="12"/>
      <c r="B25" s="33" t="s">
        <v>6</v>
      </c>
      <c r="C25" s="38">
        <v>15660</v>
      </c>
      <c r="D25" s="37">
        <v>217</v>
      </c>
      <c r="E25" s="34">
        <f t="shared" si="3"/>
        <v>0.013856960408684546</v>
      </c>
      <c r="F25" s="9"/>
      <c r="G25" s="14"/>
      <c r="H25" s="33" t="s">
        <v>6</v>
      </c>
      <c r="I25" s="38">
        <v>15660</v>
      </c>
      <c r="J25" s="37">
        <v>105</v>
      </c>
      <c r="K25" s="34">
        <f t="shared" si="2"/>
        <v>0.006704980842911878</v>
      </c>
      <c r="L25" s="9"/>
    </row>
    <row r="26" spans="1:12" ht="12.75">
      <c r="A26" s="12"/>
      <c r="B26" s="33" t="s">
        <v>5</v>
      </c>
      <c r="C26" s="38">
        <v>10475</v>
      </c>
      <c r="D26" s="37">
        <v>244</v>
      </c>
      <c r="E26" s="34">
        <f>D26/C26</f>
        <v>0.023293556085918855</v>
      </c>
      <c r="F26" s="9"/>
      <c r="G26" s="14"/>
      <c r="H26" s="33" t="s">
        <v>5</v>
      </c>
      <c r="I26" s="38">
        <v>10475</v>
      </c>
      <c r="J26" s="37">
        <v>70</v>
      </c>
      <c r="K26" s="34">
        <f t="shared" si="2"/>
        <v>0.006682577565632458</v>
      </c>
      <c r="L26" s="9"/>
    </row>
    <row r="27" spans="1:12" ht="12.75">
      <c r="A27" s="12"/>
      <c r="B27" s="33" t="s">
        <v>8</v>
      </c>
      <c r="C27" s="37">
        <v>3983</v>
      </c>
      <c r="D27" s="37">
        <v>34</v>
      </c>
      <c r="E27" s="34">
        <f>D27/C27</f>
        <v>0.008536279186542806</v>
      </c>
      <c r="F27" s="9"/>
      <c r="G27" s="14"/>
      <c r="H27" s="33" t="s">
        <v>8</v>
      </c>
      <c r="I27" s="37">
        <v>3983</v>
      </c>
      <c r="J27" s="37">
        <v>36</v>
      </c>
      <c r="K27" s="34">
        <f>J27/I27</f>
        <v>0.009038413256339443</v>
      </c>
      <c r="L27" s="9"/>
    </row>
    <row r="28" spans="1:12" ht="12.75">
      <c r="A28" s="12"/>
      <c r="B28" s="33" t="s">
        <v>21</v>
      </c>
      <c r="C28" s="38">
        <v>3609</v>
      </c>
      <c r="D28" s="37">
        <v>206</v>
      </c>
      <c r="E28" s="34">
        <f t="shared" si="3"/>
        <v>0.057079523413688</v>
      </c>
      <c r="F28" s="9"/>
      <c r="G28" s="14"/>
      <c r="H28" s="33" t="s">
        <v>21</v>
      </c>
      <c r="I28" s="38">
        <v>3609</v>
      </c>
      <c r="J28" s="37">
        <v>65</v>
      </c>
      <c r="K28" s="34">
        <f t="shared" si="2"/>
        <v>0.01801052923247437</v>
      </c>
      <c r="L28" s="9"/>
    </row>
    <row r="29" spans="1:12" ht="12.75">
      <c r="A29" s="12"/>
      <c r="B29" s="33" t="s">
        <v>47</v>
      </c>
      <c r="C29" s="38">
        <v>2371</v>
      </c>
      <c r="D29" s="37">
        <v>17</v>
      </c>
      <c r="E29" s="34">
        <f t="shared" si="3"/>
        <v>0.007169970476592155</v>
      </c>
      <c r="F29" s="9"/>
      <c r="G29" s="14"/>
      <c r="H29" s="33" t="s">
        <v>47</v>
      </c>
      <c r="I29" s="38">
        <v>2371</v>
      </c>
      <c r="J29" s="37">
        <v>3</v>
      </c>
      <c r="K29" s="34">
        <f t="shared" si="2"/>
        <v>0.0012652889076339097</v>
      </c>
      <c r="L29" s="9"/>
    </row>
    <row r="30" spans="1:12" ht="12.75">
      <c r="A30" s="12"/>
      <c r="B30" s="33" t="s">
        <v>7</v>
      </c>
      <c r="C30" s="37" t="s">
        <v>97</v>
      </c>
      <c r="D30" s="37" t="s">
        <v>97</v>
      </c>
      <c r="E30" s="34" t="s">
        <v>97</v>
      </c>
      <c r="F30" s="9"/>
      <c r="G30" s="14"/>
      <c r="H30" s="33" t="s">
        <v>7</v>
      </c>
      <c r="I30" s="37" t="s">
        <v>97</v>
      </c>
      <c r="J30" s="37" t="s">
        <v>97</v>
      </c>
      <c r="K30" s="34" t="s">
        <v>97</v>
      </c>
      <c r="L30" s="9"/>
    </row>
    <row r="31" spans="1:12" ht="12.75">
      <c r="A31" s="12"/>
      <c r="B31" s="33" t="s">
        <v>44</v>
      </c>
      <c r="C31" s="37" t="s">
        <v>97</v>
      </c>
      <c r="D31" s="37" t="s">
        <v>97</v>
      </c>
      <c r="E31" s="34" t="s">
        <v>97</v>
      </c>
      <c r="F31" s="9"/>
      <c r="G31" s="14"/>
      <c r="H31" s="33" t="s">
        <v>44</v>
      </c>
      <c r="I31" s="37" t="s">
        <v>97</v>
      </c>
      <c r="J31" s="37" t="s">
        <v>97</v>
      </c>
      <c r="K31" s="34" t="s">
        <v>97</v>
      </c>
      <c r="L31" s="9"/>
    </row>
    <row r="32" spans="1:12" ht="12.75">
      <c r="A32" s="12"/>
      <c r="B32" s="33" t="s">
        <v>20</v>
      </c>
      <c r="C32" s="37" t="s">
        <v>97</v>
      </c>
      <c r="D32" s="37" t="s">
        <v>97</v>
      </c>
      <c r="E32" s="34" t="s">
        <v>97</v>
      </c>
      <c r="F32" s="9"/>
      <c r="G32" s="14"/>
      <c r="H32" s="33" t="s">
        <v>20</v>
      </c>
      <c r="I32" s="37" t="s">
        <v>97</v>
      </c>
      <c r="J32" s="37" t="s">
        <v>97</v>
      </c>
      <c r="K32" s="34" t="s">
        <v>97</v>
      </c>
      <c r="L32" s="9"/>
    </row>
    <row r="33" spans="1:12" ht="12.75">
      <c r="A33" s="12"/>
      <c r="B33" s="9"/>
      <c r="C33" s="9"/>
      <c r="D33" s="9"/>
      <c r="E33" s="9"/>
      <c r="F33" s="9"/>
      <c r="G33" s="12"/>
      <c r="H33" s="9"/>
      <c r="I33" s="9"/>
      <c r="J33" s="9"/>
      <c r="K33" s="9"/>
      <c r="L33" s="9"/>
    </row>
    <row r="34" spans="1:12" ht="63.75">
      <c r="A34" s="11"/>
      <c r="B34" s="6" t="s">
        <v>59</v>
      </c>
      <c r="C34" s="6"/>
      <c r="D34" s="6"/>
      <c r="E34" s="6"/>
      <c r="F34" s="8"/>
      <c r="G34" s="15"/>
      <c r="H34" s="6" t="s">
        <v>60</v>
      </c>
      <c r="I34" s="6"/>
      <c r="J34" s="6"/>
      <c r="K34" s="6"/>
      <c r="L34" s="8"/>
    </row>
    <row r="35" spans="1:12" ht="42">
      <c r="A35" s="10" t="s">
        <v>27</v>
      </c>
      <c r="B35" s="2" t="s">
        <v>1</v>
      </c>
      <c r="C35" s="2" t="s">
        <v>2</v>
      </c>
      <c r="D35" s="2" t="s">
        <v>101</v>
      </c>
      <c r="E35" s="2" t="s">
        <v>3</v>
      </c>
      <c r="F35" s="8"/>
      <c r="G35" s="10" t="s">
        <v>27</v>
      </c>
      <c r="H35" s="3" t="s">
        <v>1</v>
      </c>
      <c r="I35" s="3" t="s">
        <v>2</v>
      </c>
      <c r="J35" s="3" t="s">
        <v>100</v>
      </c>
      <c r="K35" s="3" t="s">
        <v>3</v>
      </c>
      <c r="L35" s="8"/>
    </row>
    <row r="36" spans="1:12" ht="12.75">
      <c r="A36" s="8"/>
      <c r="B36" s="33" t="s">
        <v>4</v>
      </c>
      <c r="C36" s="38">
        <v>25041</v>
      </c>
      <c r="D36" s="37">
        <v>735</v>
      </c>
      <c r="E36" s="34">
        <f aca="true" t="shared" si="4" ref="E36:E43">D36/C36</f>
        <v>0.029351862944770577</v>
      </c>
      <c r="F36" s="8"/>
      <c r="G36" s="6"/>
      <c r="H36" s="33" t="s">
        <v>4</v>
      </c>
      <c r="I36" s="38">
        <v>25041</v>
      </c>
      <c r="J36" s="37">
        <v>268</v>
      </c>
      <c r="K36" s="34">
        <f aca="true" t="shared" si="5" ref="K36:K43">J36/I36</f>
        <v>0.0107024479853041</v>
      </c>
      <c r="L36" s="8"/>
    </row>
    <row r="37" spans="1:12" ht="12.75">
      <c r="A37" s="8"/>
      <c r="B37" s="33" t="s">
        <v>23</v>
      </c>
      <c r="C37" s="38">
        <v>22463</v>
      </c>
      <c r="D37" s="37">
        <v>1364</v>
      </c>
      <c r="E37" s="34">
        <f t="shared" si="4"/>
        <v>0.06072207630325424</v>
      </c>
      <c r="F37" s="8"/>
      <c r="G37" s="6"/>
      <c r="H37" s="33" t="s">
        <v>23</v>
      </c>
      <c r="I37" s="38">
        <v>22463</v>
      </c>
      <c r="J37" s="37">
        <v>271</v>
      </c>
      <c r="K37" s="34">
        <f t="shared" si="5"/>
        <v>0.012064283488403152</v>
      </c>
      <c r="L37" s="8"/>
    </row>
    <row r="38" spans="1:12" ht="12.75">
      <c r="A38" s="8"/>
      <c r="B38" s="33" t="s">
        <v>22</v>
      </c>
      <c r="C38" s="38">
        <v>19121</v>
      </c>
      <c r="D38" s="37">
        <v>1206</v>
      </c>
      <c r="E38" s="34">
        <f t="shared" si="4"/>
        <v>0.06307201506197374</v>
      </c>
      <c r="F38" s="8"/>
      <c r="G38" s="6"/>
      <c r="H38" s="33" t="s">
        <v>22</v>
      </c>
      <c r="I38" s="38">
        <v>19121</v>
      </c>
      <c r="J38" s="37">
        <v>298</v>
      </c>
      <c r="K38" s="34">
        <f t="shared" si="5"/>
        <v>0.015584958945661838</v>
      </c>
      <c r="L38" s="8"/>
    </row>
    <row r="39" spans="1:12" ht="12.75">
      <c r="A39" s="8"/>
      <c r="B39" s="33" t="s">
        <v>6</v>
      </c>
      <c r="C39" s="38">
        <v>15660</v>
      </c>
      <c r="D39" s="37">
        <v>222</v>
      </c>
      <c r="E39" s="34">
        <f t="shared" si="4"/>
        <v>0.014176245210727969</v>
      </c>
      <c r="F39" s="8"/>
      <c r="G39" s="6"/>
      <c r="H39" s="33" t="s">
        <v>6</v>
      </c>
      <c r="I39" s="38">
        <v>15660</v>
      </c>
      <c r="J39" s="37">
        <v>85</v>
      </c>
      <c r="K39" s="34">
        <f t="shared" si="5"/>
        <v>0.005427841634738187</v>
      </c>
      <c r="L39" s="8"/>
    </row>
    <row r="40" spans="1:12" ht="12.75">
      <c r="A40" s="8"/>
      <c r="B40" s="33" t="s">
        <v>5</v>
      </c>
      <c r="C40" s="38">
        <v>10475</v>
      </c>
      <c r="D40" s="37">
        <v>225</v>
      </c>
      <c r="E40" s="34">
        <f t="shared" si="4"/>
        <v>0.021479713603818614</v>
      </c>
      <c r="F40" s="8"/>
      <c r="G40" s="6"/>
      <c r="H40" s="33" t="s">
        <v>5</v>
      </c>
      <c r="I40" s="38">
        <v>10475</v>
      </c>
      <c r="J40" s="37">
        <v>90</v>
      </c>
      <c r="K40" s="34">
        <f t="shared" si="5"/>
        <v>0.008591885441527447</v>
      </c>
      <c r="L40" s="8"/>
    </row>
    <row r="41" spans="1:12" ht="12.75">
      <c r="A41" s="8"/>
      <c r="B41" s="33" t="s">
        <v>8</v>
      </c>
      <c r="C41" s="37">
        <v>3983</v>
      </c>
      <c r="D41" s="37">
        <v>31</v>
      </c>
      <c r="E41" s="34">
        <f t="shared" si="4"/>
        <v>0.007783078081847854</v>
      </c>
      <c r="F41" s="8"/>
      <c r="G41" s="6"/>
      <c r="H41" s="33" t="s">
        <v>8</v>
      </c>
      <c r="I41" s="37">
        <v>3983</v>
      </c>
      <c r="J41" s="37">
        <v>20</v>
      </c>
      <c r="K41" s="34">
        <f>J41/I41</f>
        <v>0.005021340697966357</v>
      </c>
      <c r="L41" s="8"/>
    </row>
    <row r="42" spans="1:12" ht="12.75">
      <c r="A42" s="8"/>
      <c r="B42" s="33" t="s">
        <v>21</v>
      </c>
      <c r="C42" s="38">
        <v>3609</v>
      </c>
      <c r="D42" s="37">
        <v>214</v>
      </c>
      <c r="E42" s="34">
        <f t="shared" si="4"/>
        <v>0.059296203934607924</v>
      </c>
      <c r="F42" s="8"/>
      <c r="G42" s="6"/>
      <c r="H42" s="33" t="s">
        <v>21</v>
      </c>
      <c r="I42" s="38">
        <v>3609</v>
      </c>
      <c r="J42" s="37">
        <v>59</v>
      </c>
      <c r="K42" s="34">
        <f t="shared" si="5"/>
        <v>0.01634801884178443</v>
      </c>
      <c r="L42" s="8"/>
    </row>
    <row r="43" spans="1:12" ht="12.75">
      <c r="A43" s="8"/>
      <c r="B43" s="33" t="s">
        <v>47</v>
      </c>
      <c r="C43" s="38">
        <v>2371</v>
      </c>
      <c r="D43" s="37">
        <v>24</v>
      </c>
      <c r="E43" s="34">
        <f t="shared" si="4"/>
        <v>0.010122311261071278</v>
      </c>
      <c r="F43" s="8"/>
      <c r="G43" s="8"/>
      <c r="H43" s="33" t="s">
        <v>47</v>
      </c>
      <c r="I43" s="38">
        <v>2371</v>
      </c>
      <c r="J43" s="37">
        <v>6</v>
      </c>
      <c r="K43" s="34">
        <f t="shared" si="5"/>
        <v>0.0025305778152678194</v>
      </c>
      <c r="L43" s="8"/>
    </row>
    <row r="44" spans="1:12" ht="12.75">
      <c r="A44" s="8"/>
      <c r="B44" s="33" t="s">
        <v>7</v>
      </c>
      <c r="C44" s="37" t="s">
        <v>97</v>
      </c>
      <c r="D44" s="37" t="s">
        <v>97</v>
      </c>
      <c r="E44" s="34" t="s">
        <v>97</v>
      </c>
      <c r="F44" s="8"/>
      <c r="G44" s="8"/>
      <c r="H44" s="33" t="s">
        <v>7</v>
      </c>
      <c r="I44" s="37" t="s">
        <v>97</v>
      </c>
      <c r="J44" s="37" t="s">
        <v>97</v>
      </c>
      <c r="K44" s="34" t="s">
        <v>97</v>
      </c>
      <c r="L44" s="8"/>
    </row>
    <row r="45" spans="1:12" ht="12.75">
      <c r="A45" s="8"/>
      <c r="B45" s="33" t="s">
        <v>44</v>
      </c>
      <c r="C45" s="37" t="s">
        <v>97</v>
      </c>
      <c r="D45" s="37" t="s">
        <v>97</v>
      </c>
      <c r="E45" s="34" t="s">
        <v>97</v>
      </c>
      <c r="F45" s="8"/>
      <c r="G45" s="8"/>
      <c r="H45" s="33" t="s">
        <v>44</v>
      </c>
      <c r="I45" s="37" t="s">
        <v>97</v>
      </c>
      <c r="J45" s="37" t="s">
        <v>97</v>
      </c>
      <c r="K45" s="34" t="s">
        <v>97</v>
      </c>
      <c r="L45" s="8"/>
    </row>
    <row r="46" spans="1:12" ht="12.75">
      <c r="A46" s="8"/>
      <c r="B46" s="33" t="s">
        <v>20</v>
      </c>
      <c r="C46" s="37" t="s">
        <v>97</v>
      </c>
      <c r="D46" s="37" t="s">
        <v>97</v>
      </c>
      <c r="E46" s="34" t="s">
        <v>97</v>
      </c>
      <c r="F46" s="8"/>
      <c r="G46" s="8"/>
      <c r="H46" s="33" t="s">
        <v>20</v>
      </c>
      <c r="I46" s="37" t="s">
        <v>97</v>
      </c>
      <c r="J46" s="37" t="s">
        <v>97</v>
      </c>
      <c r="K46" s="34" t="s">
        <v>97</v>
      </c>
      <c r="L46" s="8"/>
    </row>
    <row r="47" spans="1:12" ht="12.75">
      <c r="A47" s="6"/>
      <c r="B47" s="6"/>
      <c r="C47" s="6"/>
      <c r="D47" s="6"/>
      <c r="E47" s="8"/>
      <c r="F47" s="6"/>
      <c r="G47" s="6"/>
      <c r="H47" s="6"/>
      <c r="I47" s="6"/>
      <c r="J47" s="6"/>
      <c r="K47" s="8"/>
      <c r="L47" s="8"/>
    </row>
    <row r="48" spans="1:12" ht="12.75">
      <c r="A48" s="22"/>
      <c r="B48" s="23"/>
      <c r="C48" s="22"/>
      <c r="D48" s="22"/>
      <c r="E48" s="22"/>
      <c r="F48" s="22"/>
      <c r="G48" s="22"/>
      <c r="H48" s="22"/>
      <c r="I48" s="22"/>
      <c r="J48" s="22"/>
      <c r="K48" s="22"/>
      <c r="L48" s="22"/>
    </row>
    <row r="49" spans="1:12" ht="84" customHeight="1">
      <c r="A49" s="24" t="s">
        <v>32</v>
      </c>
      <c r="B49" s="2" t="s">
        <v>1</v>
      </c>
      <c r="C49" s="2" t="s">
        <v>2</v>
      </c>
      <c r="D49" s="20" t="s">
        <v>30</v>
      </c>
      <c r="E49" s="2" t="s">
        <v>3</v>
      </c>
      <c r="F49" s="22"/>
      <c r="G49" s="24" t="s">
        <v>33</v>
      </c>
      <c r="H49" s="3" t="s">
        <v>1</v>
      </c>
      <c r="I49" s="3" t="s">
        <v>2</v>
      </c>
      <c r="J49" s="21" t="s">
        <v>31</v>
      </c>
      <c r="K49" s="3" t="s">
        <v>3</v>
      </c>
      <c r="L49" s="22"/>
    </row>
    <row r="50" spans="1:12" ht="12.75">
      <c r="A50" s="22"/>
      <c r="B50" s="33" t="s">
        <v>4</v>
      </c>
      <c r="C50" s="38">
        <v>25041</v>
      </c>
      <c r="D50" s="37">
        <v>3483</v>
      </c>
      <c r="E50" s="34">
        <f aca="true" t="shared" si="6" ref="E50:E57">D50/C50</f>
        <v>0.13909188930154545</v>
      </c>
      <c r="F50" s="22"/>
      <c r="G50" s="22"/>
      <c r="H50" s="33" t="s">
        <v>4</v>
      </c>
      <c r="I50" s="38">
        <v>25041</v>
      </c>
      <c r="J50" s="37">
        <v>1065</v>
      </c>
      <c r="K50" s="34">
        <f aca="true" t="shared" si="7" ref="K50:K57">J50/I50</f>
        <v>0.042530250389361444</v>
      </c>
      <c r="L50" s="22"/>
    </row>
    <row r="51" spans="1:12" ht="12.75">
      <c r="A51" s="22"/>
      <c r="B51" s="33" t="s">
        <v>23</v>
      </c>
      <c r="C51" s="38">
        <v>22463</v>
      </c>
      <c r="D51" s="37">
        <v>5046</v>
      </c>
      <c r="E51" s="34">
        <f t="shared" si="6"/>
        <v>0.2246360682010417</v>
      </c>
      <c r="F51" s="22"/>
      <c r="G51" s="22"/>
      <c r="H51" s="33" t="s">
        <v>23</v>
      </c>
      <c r="I51" s="38">
        <v>22463</v>
      </c>
      <c r="J51" s="37">
        <v>910</v>
      </c>
      <c r="K51" s="34">
        <f t="shared" si="7"/>
        <v>0.040511062636335304</v>
      </c>
      <c r="L51" s="22"/>
    </row>
    <row r="52" spans="1:12" ht="12.75">
      <c r="A52" s="22"/>
      <c r="B52" s="33" t="s">
        <v>22</v>
      </c>
      <c r="C52" s="38">
        <v>19121</v>
      </c>
      <c r="D52" s="37">
        <v>4589</v>
      </c>
      <c r="E52" s="34">
        <f t="shared" si="6"/>
        <v>0.23999790805920193</v>
      </c>
      <c r="F52" s="22"/>
      <c r="G52" s="22"/>
      <c r="H52" s="33" t="s">
        <v>22</v>
      </c>
      <c r="I52" s="38">
        <v>19121</v>
      </c>
      <c r="J52" s="37">
        <v>1004</v>
      </c>
      <c r="K52" s="34">
        <f t="shared" si="7"/>
        <v>0.0525077140316929</v>
      </c>
      <c r="L52" s="22"/>
    </row>
    <row r="53" spans="1:12" ht="12.75">
      <c r="A53" s="22"/>
      <c r="B53" s="33" t="s">
        <v>6</v>
      </c>
      <c r="C53" s="38">
        <v>15660</v>
      </c>
      <c r="D53" s="37">
        <v>1120</v>
      </c>
      <c r="E53" s="34">
        <f t="shared" si="6"/>
        <v>0.07151979565772669</v>
      </c>
      <c r="F53" s="22"/>
      <c r="G53" s="22"/>
      <c r="H53" s="33" t="s">
        <v>6</v>
      </c>
      <c r="I53" s="38">
        <v>15660</v>
      </c>
      <c r="J53" s="37">
        <v>430</v>
      </c>
      <c r="K53" s="34">
        <f t="shared" si="7"/>
        <v>0.027458492975734355</v>
      </c>
      <c r="L53" s="22"/>
    </row>
    <row r="54" spans="1:12" ht="12.75">
      <c r="A54" s="22"/>
      <c r="B54" s="33" t="s">
        <v>5</v>
      </c>
      <c r="C54" s="38">
        <v>10475</v>
      </c>
      <c r="D54" s="37">
        <v>1061</v>
      </c>
      <c r="E54" s="34">
        <f t="shared" si="6"/>
        <v>0.10128878281622912</v>
      </c>
      <c r="F54" s="22"/>
      <c r="G54" s="22"/>
      <c r="H54" s="33" t="s">
        <v>5</v>
      </c>
      <c r="I54" s="38">
        <v>10475</v>
      </c>
      <c r="J54" s="37">
        <v>357</v>
      </c>
      <c r="K54" s="34">
        <f t="shared" si="7"/>
        <v>0.03408114558472554</v>
      </c>
      <c r="L54" s="22"/>
    </row>
    <row r="55" spans="1:12" ht="12.75">
      <c r="A55" s="22"/>
      <c r="B55" s="33" t="s">
        <v>8</v>
      </c>
      <c r="C55" s="37">
        <v>3983</v>
      </c>
      <c r="D55" s="37">
        <v>160</v>
      </c>
      <c r="E55" s="34">
        <f>D55/C55</f>
        <v>0.04017072558373085</v>
      </c>
      <c r="F55" s="22"/>
      <c r="G55" s="22"/>
      <c r="H55" s="33" t="s">
        <v>8</v>
      </c>
      <c r="I55" s="37">
        <v>3983</v>
      </c>
      <c r="J55" s="37">
        <v>109</v>
      </c>
      <c r="K55" s="34">
        <f>J55/I55</f>
        <v>0.027366306803916645</v>
      </c>
      <c r="L55" s="22"/>
    </row>
    <row r="56" spans="1:12" ht="12.75">
      <c r="A56" s="22"/>
      <c r="B56" s="33" t="s">
        <v>21</v>
      </c>
      <c r="C56" s="38">
        <v>3609</v>
      </c>
      <c r="D56" s="37">
        <v>880</v>
      </c>
      <c r="E56" s="34">
        <f t="shared" si="6"/>
        <v>0.24383485730119148</v>
      </c>
      <c r="F56" s="22"/>
      <c r="G56" s="22"/>
      <c r="H56" s="33" t="s">
        <v>21</v>
      </c>
      <c r="I56" s="38">
        <v>3609</v>
      </c>
      <c r="J56" s="37">
        <v>223</v>
      </c>
      <c r="K56" s="34">
        <f t="shared" si="7"/>
        <v>0.061789969520642835</v>
      </c>
      <c r="L56" s="22"/>
    </row>
    <row r="57" spans="1:12" ht="12.75">
      <c r="A57" s="22"/>
      <c r="B57" s="33" t="s">
        <v>47</v>
      </c>
      <c r="C57" s="38">
        <v>2371</v>
      </c>
      <c r="D57" s="37">
        <v>118</v>
      </c>
      <c r="E57" s="34">
        <f t="shared" si="6"/>
        <v>0.04976803036693378</v>
      </c>
      <c r="F57" s="22"/>
      <c r="G57" s="22"/>
      <c r="H57" s="33" t="s">
        <v>47</v>
      </c>
      <c r="I57" s="38">
        <v>2371</v>
      </c>
      <c r="J57" s="37">
        <v>31</v>
      </c>
      <c r="K57" s="34">
        <f t="shared" si="7"/>
        <v>0.013074652045550401</v>
      </c>
      <c r="L57" s="22"/>
    </row>
    <row r="58" spans="1:12" ht="12.75">
      <c r="A58" s="22"/>
      <c r="B58" s="33" t="s">
        <v>7</v>
      </c>
      <c r="C58" s="37" t="s">
        <v>97</v>
      </c>
      <c r="D58" s="37" t="s">
        <v>97</v>
      </c>
      <c r="E58" s="34" t="s">
        <v>97</v>
      </c>
      <c r="F58" s="22"/>
      <c r="G58" s="22"/>
      <c r="H58" s="33" t="s">
        <v>7</v>
      </c>
      <c r="I58" s="37" t="s">
        <v>97</v>
      </c>
      <c r="J58" s="37" t="s">
        <v>97</v>
      </c>
      <c r="K58" s="34" t="s">
        <v>97</v>
      </c>
      <c r="L58" s="22"/>
    </row>
    <row r="59" spans="1:12" ht="12.75">
      <c r="A59" s="22"/>
      <c r="B59" s="33" t="s">
        <v>44</v>
      </c>
      <c r="C59" s="37" t="s">
        <v>97</v>
      </c>
      <c r="D59" s="37" t="s">
        <v>97</v>
      </c>
      <c r="E59" s="34" t="s">
        <v>97</v>
      </c>
      <c r="F59" s="22"/>
      <c r="G59" s="22"/>
      <c r="H59" s="33" t="s">
        <v>44</v>
      </c>
      <c r="I59" s="37" t="s">
        <v>97</v>
      </c>
      <c r="J59" s="37" t="s">
        <v>97</v>
      </c>
      <c r="K59" s="34" t="s">
        <v>97</v>
      </c>
      <c r="L59" s="22"/>
    </row>
    <row r="60" spans="1:12" ht="12.75">
      <c r="A60" s="22"/>
      <c r="B60" s="33" t="s">
        <v>20</v>
      </c>
      <c r="C60" s="37" t="s">
        <v>97</v>
      </c>
      <c r="D60" s="37" t="s">
        <v>97</v>
      </c>
      <c r="E60" s="34" t="s">
        <v>97</v>
      </c>
      <c r="F60" s="22"/>
      <c r="G60" s="22"/>
      <c r="H60" s="33" t="s">
        <v>20</v>
      </c>
      <c r="I60" s="37" t="s">
        <v>97</v>
      </c>
      <c r="J60" s="37" t="s">
        <v>97</v>
      </c>
      <c r="K60" s="34" t="s">
        <v>97</v>
      </c>
      <c r="L60" s="22"/>
    </row>
    <row r="61" spans="1:12" ht="12.75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</row>
    <row r="62" spans="1:6" ht="12.75">
      <c r="A62" s="30"/>
      <c r="B62" s="30"/>
      <c r="C62" s="30"/>
      <c r="D62" s="30"/>
      <c r="E62" s="30"/>
      <c r="F62" s="30"/>
    </row>
    <row r="63" spans="1:6" ht="84" customHeight="1">
      <c r="A63" s="31" t="s">
        <v>46</v>
      </c>
      <c r="B63" s="2" t="s">
        <v>1</v>
      </c>
      <c r="C63" s="2" t="s">
        <v>2</v>
      </c>
      <c r="D63" s="20" t="s">
        <v>30</v>
      </c>
      <c r="E63" s="2" t="s">
        <v>3</v>
      </c>
      <c r="F63" s="30"/>
    </row>
    <row r="64" spans="1:6" ht="12.75">
      <c r="A64" s="30"/>
      <c r="B64" s="33" t="s">
        <v>4</v>
      </c>
      <c r="C64" s="38">
        <v>23592</v>
      </c>
      <c r="D64" s="37">
        <v>2034</v>
      </c>
      <c r="E64" s="34">
        <f aca="true" t="shared" si="8" ref="E64:E71">D64/C64</f>
        <v>0.08621566632756866</v>
      </c>
      <c r="F64" s="30"/>
    </row>
    <row r="65" spans="1:6" ht="12.75">
      <c r="A65" s="30"/>
      <c r="B65" s="33" t="s">
        <v>23</v>
      </c>
      <c r="C65" s="38">
        <v>22463</v>
      </c>
      <c r="D65" s="37">
        <v>1870</v>
      </c>
      <c r="E65" s="34">
        <f t="shared" si="8"/>
        <v>0.08324800783510662</v>
      </c>
      <c r="F65" s="30"/>
    </row>
    <row r="66" spans="1:6" ht="12.75">
      <c r="A66" s="30"/>
      <c r="B66" s="33" t="s">
        <v>22</v>
      </c>
      <c r="C66" s="38">
        <v>15126</v>
      </c>
      <c r="D66" s="37">
        <v>2134</v>
      </c>
      <c r="E66" s="34">
        <f>D66/C66</f>
        <v>0.14108158138304905</v>
      </c>
      <c r="F66" s="30"/>
    </row>
    <row r="67" spans="1:6" ht="12.75">
      <c r="A67" s="30"/>
      <c r="B67" s="33" t="s">
        <v>6</v>
      </c>
      <c r="C67" s="38">
        <v>14916</v>
      </c>
      <c r="D67" s="37">
        <v>652</v>
      </c>
      <c r="E67" s="34">
        <f t="shared" si="8"/>
        <v>0.04371145079109681</v>
      </c>
      <c r="F67" s="30"/>
    </row>
    <row r="68" spans="1:6" ht="12.75">
      <c r="A68" s="30"/>
      <c r="B68" s="33" t="s">
        <v>5</v>
      </c>
      <c r="C68" s="38">
        <v>9842</v>
      </c>
      <c r="D68" s="37">
        <v>714</v>
      </c>
      <c r="E68" s="34">
        <f t="shared" si="8"/>
        <v>0.07254623044096728</v>
      </c>
      <c r="F68" s="30"/>
    </row>
    <row r="69" spans="1:6" ht="12.75">
      <c r="A69" s="30"/>
      <c r="B69" s="33" t="s">
        <v>8</v>
      </c>
      <c r="C69" s="37">
        <v>3983</v>
      </c>
      <c r="D69" s="37">
        <v>160</v>
      </c>
      <c r="E69" s="34">
        <f t="shared" si="8"/>
        <v>0.04017072558373085</v>
      </c>
      <c r="F69" s="30"/>
    </row>
    <row r="70" spans="1:6" ht="12.75">
      <c r="A70" s="30"/>
      <c r="B70" s="33" t="s">
        <v>21</v>
      </c>
      <c r="C70" s="38">
        <v>2798</v>
      </c>
      <c r="D70" s="37">
        <v>378</v>
      </c>
      <c r="E70" s="34">
        <f t="shared" si="8"/>
        <v>0.135096497498213</v>
      </c>
      <c r="F70" s="30"/>
    </row>
    <row r="71" spans="1:6" ht="12.75">
      <c r="A71" s="30"/>
      <c r="B71" s="33" t="s">
        <v>47</v>
      </c>
      <c r="C71" s="38">
        <v>2366</v>
      </c>
      <c r="D71" s="37">
        <v>117</v>
      </c>
      <c r="E71" s="34">
        <f t="shared" si="8"/>
        <v>0.04945054945054945</v>
      </c>
      <c r="F71" s="30"/>
    </row>
    <row r="72" spans="1:6" ht="12.75">
      <c r="A72" s="30"/>
      <c r="B72" s="33" t="s">
        <v>7</v>
      </c>
      <c r="C72" s="37" t="s">
        <v>97</v>
      </c>
      <c r="D72" s="37" t="s">
        <v>97</v>
      </c>
      <c r="E72" s="34">
        <v>0</v>
      </c>
      <c r="F72" s="30"/>
    </row>
    <row r="73" spans="1:6" ht="12.75">
      <c r="A73" s="30"/>
      <c r="B73" s="33" t="s">
        <v>44</v>
      </c>
      <c r="C73" s="37" t="s">
        <v>97</v>
      </c>
      <c r="D73" s="37" t="s">
        <v>97</v>
      </c>
      <c r="E73" s="34">
        <v>0</v>
      </c>
      <c r="F73" s="30"/>
    </row>
    <row r="74" spans="1:6" ht="12.75">
      <c r="A74" s="30"/>
      <c r="B74" s="33" t="s">
        <v>20</v>
      </c>
      <c r="C74" s="37" t="s">
        <v>97</v>
      </c>
      <c r="D74" s="37" t="s">
        <v>97</v>
      </c>
      <c r="E74" s="34">
        <v>0</v>
      </c>
      <c r="F74" s="30"/>
    </row>
    <row r="75" spans="1:6" ht="12.75">
      <c r="A75" s="30"/>
      <c r="B75" s="30"/>
      <c r="C75" s="30"/>
      <c r="D75" s="30"/>
      <c r="E75" s="30"/>
      <c r="F75" s="30"/>
    </row>
  </sheetData>
  <printOptions/>
  <pageMargins left="0.75" right="0.75" top="1" bottom="1" header="0.5" footer="0.5"/>
  <pageSetup horizontalDpi="360" verticalDpi="360" orientation="portrait" scale="47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L61"/>
  <sheetViews>
    <sheetView view="pageBreakPreview" zoomScale="75" zoomScaleNormal="60" zoomScaleSheetLayoutView="75" workbookViewId="0" topLeftCell="A1">
      <selection activeCell="J7" sqref="J7:J16"/>
    </sheetView>
  </sheetViews>
  <sheetFormatPr defaultColWidth="9.140625" defaultRowHeight="12.75"/>
  <cols>
    <col min="1" max="2" width="21.00390625" style="0" customWidth="1"/>
    <col min="3" max="5" width="21.140625" style="0" customWidth="1"/>
    <col min="7" max="7" width="21.00390625" style="0" customWidth="1"/>
    <col min="8" max="11" width="21.140625" style="0" customWidth="1"/>
  </cols>
  <sheetData>
    <row r="2" spans="1:7" ht="18">
      <c r="A2" s="4" t="s">
        <v>11</v>
      </c>
      <c r="G2" s="4" t="s">
        <v>11</v>
      </c>
    </row>
    <row r="3" spans="1:11" ht="36" customHeight="1">
      <c r="A3" s="4" t="s">
        <v>34</v>
      </c>
      <c r="C3" s="1"/>
      <c r="D3" s="4" t="s">
        <v>37</v>
      </c>
      <c r="E3" s="25">
        <v>0.041</v>
      </c>
      <c r="F3" s="1"/>
      <c r="G3" s="4" t="s">
        <v>35</v>
      </c>
      <c r="I3" s="1"/>
      <c r="J3" s="4" t="s">
        <v>37</v>
      </c>
      <c r="K3" s="25">
        <v>0.278</v>
      </c>
    </row>
    <row r="4" spans="1:12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2" ht="63.75">
      <c r="A5" s="8"/>
      <c r="B5" s="6" t="s">
        <v>61</v>
      </c>
      <c r="C5" s="6"/>
      <c r="D5" s="6"/>
      <c r="E5" s="6"/>
      <c r="F5" s="8"/>
      <c r="G5" s="6"/>
      <c r="H5" s="6" t="s">
        <v>62</v>
      </c>
      <c r="I5" s="6"/>
      <c r="J5" s="6"/>
      <c r="K5" s="6"/>
      <c r="L5" s="8"/>
    </row>
    <row r="6" spans="1:12" ht="42">
      <c r="A6" s="10" t="s">
        <v>45</v>
      </c>
      <c r="B6" s="2" t="s">
        <v>1</v>
      </c>
      <c r="C6" s="2" t="s">
        <v>2</v>
      </c>
      <c r="D6" s="2" t="s">
        <v>107</v>
      </c>
      <c r="E6" s="2" t="s">
        <v>3</v>
      </c>
      <c r="F6" s="8"/>
      <c r="G6" s="10" t="s">
        <v>45</v>
      </c>
      <c r="H6" s="3" t="s">
        <v>1</v>
      </c>
      <c r="I6" s="3" t="s">
        <v>2</v>
      </c>
      <c r="J6" s="3" t="s">
        <v>106</v>
      </c>
      <c r="K6" s="3" t="s">
        <v>3</v>
      </c>
      <c r="L6" s="8"/>
    </row>
    <row r="7" spans="1:12" ht="12.75">
      <c r="A7" s="11"/>
      <c r="B7" s="33" t="s">
        <v>20</v>
      </c>
      <c r="C7" s="38">
        <f>1994+26</f>
        <v>2020</v>
      </c>
      <c r="D7" s="37">
        <v>4</v>
      </c>
      <c r="E7" s="34">
        <f aca="true" t="shared" si="0" ref="E7:E16">D7/C7</f>
        <v>0.0019801980198019802</v>
      </c>
      <c r="F7" s="8"/>
      <c r="G7" s="6"/>
      <c r="H7" s="33" t="s">
        <v>20</v>
      </c>
      <c r="I7" s="38">
        <f>1994+26</f>
        <v>2020</v>
      </c>
      <c r="J7" s="37">
        <v>24</v>
      </c>
      <c r="K7" s="34">
        <f aca="true" t="shared" si="1" ref="K7:K16">J7/I7</f>
        <v>0.011881188118811881</v>
      </c>
      <c r="L7" s="8"/>
    </row>
    <row r="8" spans="1:12" ht="12.75">
      <c r="A8" s="11"/>
      <c r="B8" s="33" t="s">
        <v>4</v>
      </c>
      <c r="C8" s="37">
        <v>1463</v>
      </c>
      <c r="D8" s="37">
        <v>1</v>
      </c>
      <c r="E8" s="34">
        <f t="shared" si="0"/>
        <v>0.000683526999316473</v>
      </c>
      <c r="F8" s="8"/>
      <c r="G8" s="6"/>
      <c r="H8" s="33" t="s">
        <v>4</v>
      </c>
      <c r="I8" s="37">
        <v>1463</v>
      </c>
      <c r="J8" s="37">
        <v>10</v>
      </c>
      <c r="K8" s="34">
        <f t="shared" si="1"/>
        <v>0.00683526999316473</v>
      </c>
      <c r="L8" s="8"/>
    </row>
    <row r="9" spans="1:12" ht="12.75">
      <c r="A9" s="11"/>
      <c r="B9" s="33" t="s">
        <v>6</v>
      </c>
      <c r="C9" s="37">
        <v>1085</v>
      </c>
      <c r="D9" s="37">
        <v>6</v>
      </c>
      <c r="E9" s="34">
        <f t="shared" si="0"/>
        <v>0.005529953917050691</v>
      </c>
      <c r="F9" s="8"/>
      <c r="G9" s="6"/>
      <c r="H9" s="33" t="s">
        <v>6</v>
      </c>
      <c r="I9" s="37">
        <v>1085</v>
      </c>
      <c r="J9" s="37">
        <v>8</v>
      </c>
      <c r="K9" s="34">
        <f t="shared" si="1"/>
        <v>0.007373271889400922</v>
      </c>
      <c r="L9" s="8"/>
    </row>
    <row r="10" spans="1:12" ht="12.75">
      <c r="A10" s="11"/>
      <c r="B10" s="33" t="s">
        <v>5</v>
      </c>
      <c r="C10" s="37">
        <v>964</v>
      </c>
      <c r="D10" s="37">
        <v>2</v>
      </c>
      <c r="E10" s="34">
        <f t="shared" si="0"/>
        <v>0.002074688796680498</v>
      </c>
      <c r="F10" s="8"/>
      <c r="G10" s="6"/>
      <c r="H10" s="33" t="s">
        <v>5</v>
      </c>
      <c r="I10" s="37">
        <v>964</v>
      </c>
      <c r="J10" s="37">
        <v>4</v>
      </c>
      <c r="K10" s="34">
        <f t="shared" si="1"/>
        <v>0.004149377593360996</v>
      </c>
      <c r="L10" s="8"/>
    </row>
    <row r="11" spans="1:12" ht="12.75">
      <c r="A11" s="11"/>
      <c r="B11" s="33" t="s">
        <v>23</v>
      </c>
      <c r="C11" s="38">
        <v>689</v>
      </c>
      <c r="D11" s="37">
        <v>2</v>
      </c>
      <c r="E11" s="34">
        <f t="shared" si="0"/>
        <v>0.002902757619738752</v>
      </c>
      <c r="F11" s="8"/>
      <c r="G11" s="6"/>
      <c r="H11" s="33" t="s">
        <v>23</v>
      </c>
      <c r="I11" s="38">
        <v>689</v>
      </c>
      <c r="J11" s="37">
        <v>1</v>
      </c>
      <c r="K11" s="34">
        <f t="shared" si="1"/>
        <v>0.001451378809869376</v>
      </c>
      <c r="L11" s="8"/>
    </row>
    <row r="12" spans="1:12" ht="12.75">
      <c r="A12" s="11"/>
      <c r="B12" s="33" t="s">
        <v>22</v>
      </c>
      <c r="C12" s="37">
        <v>496</v>
      </c>
      <c r="D12" s="37">
        <v>0</v>
      </c>
      <c r="E12" s="34">
        <f t="shared" si="0"/>
        <v>0</v>
      </c>
      <c r="F12" s="8"/>
      <c r="G12" s="6"/>
      <c r="H12" s="33" t="s">
        <v>22</v>
      </c>
      <c r="I12" s="37">
        <v>496</v>
      </c>
      <c r="J12" s="37">
        <v>11</v>
      </c>
      <c r="K12" s="34">
        <f t="shared" si="1"/>
        <v>0.02217741935483871</v>
      </c>
      <c r="L12" s="8"/>
    </row>
    <row r="13" spans="1:12" ht="12.75">
      <c r="A13" s="11"/>
      <c r="B13" s="33" t="s">
        <v>8</v>
      </c>
      <c r="C13" s="38">
        <v>257</v>
      </c>
      <c r="D13" s="37">
        <v>0</v>
      </c>
      <c r="E13" s="34">
        <f t="shared" si="0"/>
        <v>0</v>
      </c>
      <c r="F13" s="8"/>
      <c r="G13" s="6"/>
      <c r="H13" s="33" t="s">
        <v>8</v>
      </c>
      <c r="I13" s="38">
        <v>257</v>
      </c>
      <c r="J13" s="37">
        <v>1</v>
      </c>
      <c r="K13" s="34">
        <f t="shared" si="1"/>
        <v>0.0038910505836575876</v>
      </c>
      <c r="L13" s="8"/>
    </row>
    <row r="14" spans="1:12" ht="12.75">
      <c r="A14" s="11"/>
      <c r="B14" s="33" t="s">
        <v>21</v>
      </c>
      <c r="C14" s="37">
        <v>197</v>
      </c>
      <c r="D14" s="37">
        <v>0</v>
      </c>
      <c r="E14" s="34">
        <f t="shared" si="0"/>
        <v>0</v>
      </c>
      <c r="F14" s="8"/>
      <c r="G14" s="8"/>
      <c r="H14" s="33" t="s">
        <v>21</v>
      </c>
      <c r="I14" s="37">
        <v>197</v>
      </c>
      <c r="J14" s="37">
        <v>2</v>
      </c>
      <c r="K14" s="34">
        <f t="shared" si="1"/>
        <v>0.01015228426395939</v>
      </c>
      <c r="L14" s="8"/>
    </row>
    <row r="15" spans="1:12" ht="12.75">
      <c r="A15" s="11"/>
      <c r="B15" s="33" t="s">
        <v>7</v>
      </c>
      <c r="C15" s="37">
        <v>42</v>
      </c>
      <c r="D15" s="37">
        <v>0</v>
      </c>
      <c r="E15" s="34">
        <f t="shared" si="0"/>
        <v>0</v>
      </c>
      <c r="F15" s="8"/>
      <c r="G15" s="8"/>
      <c r="H15" s="33" t="s">
        <v>7</v>
      </c>
      <c r="I15" s="37">
        <v>42</v>
      </c>
      <c r="J15" s="37">
        <v>0</v>
      </c>
      <c r="K15" s="34">
        <f t="shared" si="1"/>
        <v>0</v>
      </c>
      <c r="L15" s="8"/>
    </row>
    <row r="16" spans="1:12" ht="12.75">
      <c r="A16" s="11"/>
      <c r="B16" s="33" t="s">
        <v>47</v>
      </c>
      <c r="C16" s="38">
        <v>8</v>
      </c>
      <c r="D16" s="37">
        <v>0</v>
      </c>
      <c r="E16" s="34">
        <f t="shared" si="0"/>
        <v>0</v>
      </c>
      <c r="F16" s="8"/>
      <c r="G16" s="8"/>
      <c r="H16" s="33" t="s">
        <v>47</v>
      </c>
      <c r="I16" s="38">
        <v>8</v>
      </c>
      <c r="J16" s="37">
        <v>0</v>
      </c>
      <c r="K16" s="34">
        <f t="shared" si="1"/>
        <v>0</v>
      </c>
      <c r="L16" s="8"/>
    </row>
    <row r="17" spans="1:12" ht="12.75">
      <c r="A17" s="11"/>
      <c r="B17" s="33" t="s">
        <v>44</v>
      </c>
      <c r="C17" s="37" t="s">
        <v>26</v>
      </c>
      <c r="D17" s="37" t="s">
        <v>26</v>
      </c>
      <c r="E17" s="34" t="s">
        <v>26</v>
      </c>
      <c r="F17" s="8"/>
      <c r="G17" s="8"/>
      <c r="H17" s="33" t="s">
        <v>44</v>
      </c>
      <c r="I17" s="37" t="s">
        <v>26</v>
      </c>
      <c r="J17" s="37" t="s">
        <v>26</v>
      </c>
      <c r="K17" s="34" t="s">
        <v>26</v>
      </c>
      <c r="L17" s="8"/>
    </row>
    <row r="18" spans="1:12" ht="12.75">
      <c r="A18" s="11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</row>
    <row r="19" spans="1:12" ht="63.75">
      <c r="A19" s="12"/>
      <c r="B19" s="7" t="s">
        <v>63</v>
      </c>
      <c r="C19" s="7"/>
      <c r="D19" s="7"/>
      <c r="E19" s="7"/>
      <c r="F19" s="7"/>
      <c r="G19" s="7"/>
      <c r="H19" s="7" t="s">
        <v>64</v>
      </c>
      <c r="I19" s="7"/>
      <c r="J19" s="7"/>
      <c r="K19" s="7"/>
      <c r="L19" s="9"/>
    </row>
    <row r="20" spans="1:12" ht="12.75">
      <c r="A20" s="12"/>
      <c r="B20" s="7"/>
      <c r="C20" s="7"/>
      <c r="D20" s="7"/>
      <c r="E20" s="7"/>
      <c r="F20" s="7"/>
      <c r="G20" s="7"/>
      <c r="H20" s="7"/>
      <c r="I20" s="7"/>
      <c r="J20" s="7"/>
      <c r="K20" s="7"/>
      <c r="L20" s="9"/>
    </row>
    <row r="21" spans="1:12" ht="42">
      <c r="A21" s="13" t="s">
        <v>28</v>
      </c>
      <c r="B21" s="2" t="s">
        <v>1</v>
      </c>
      <c r="C21" s="2" t="s">
        <v>2</v>
      </c>
      <c r="D21" s="2" t="s">
        <v>108</v>
      </c>
      <c r="E21" s="2" t="s">
        <v>3</v>
      </c>
      <c r="F21" s="9"/>
      <c r="G21" s="13" t="s">
        <v>28</v>
      </c>
      <c r="H21" s="3" t="s">
        <v>1</v>
      </c>
      <c r="I21" s="3" t="s">
        <v>2</v>
      </c>
      <c r="J21" s="3" t="s">
        <v>109</v>
      </c>
      <c r="K21" s="3" t="s">
        <v>3</v>
      </c>
      <c r="L21" s="9"/>
    </row>
    <row r="22" spans="1:12" ht="12.75">
      <c r="A22" s="12"/>
      <c r="B22" s="33" t="s">
        <v>20</v>
      </c>
      <c r="C22" s="38">
        <f>1994+26</f>
        <v>2020</v>
      </c>
      <c r="D22" s="37">
        <v>6</v>
      </c>
      <c r="E22" s="34">
        <f aca="true" t="shared" si="2" ref="E22:E31">D22/C22</f>
        <v>0.0029702970297029703</v>
      </c>
      <c r="F22" s="9"/>
      <c r="G22" s="14"/>
      <c r="H22" s="33" t="s">
        <v>20</v>
      </c>
      <c r="I22" s="38">
        <f>1994+26</f>
        <v>2020</v>
      </c>
      <c r="J22" s="37">
        <v>26</v>
      </c>
      <c r="K22" s="34">
        <f aca="true" t="shared" si="3" ref="K22:K31">J22/I22</f>
        <v>0.01287128712871287</v>
      </c>
      <c r="L22" s="9"/>
    </row>
    <row r="23" spans="1:12" ht="12.75">
      <c r="A23" s="12"/>
      <c r="B23" s="33" t="s">
        <v>4</v>
      </c>
      <c r="C23" s="37">
        <v>1463</v>
      </c>
      <c r="D23" s="37">
        <v>5</v>
      </c>
      <c r="E23" s="34">
        <f t="shared" si="2"/>
        <v>0.003417634996582365</v>
      </c>
      <c r="F23" s="9"/>
      <c r="G23" s="14"/>
      <c r="H23" s="33" t="s">
        <v>4</v>
      </c>
      <c r="I23" s="37">
        <v>1463</v>
      </c>
      <c r="J23" s="37">
        <v>42</v>
      </c>
      <c r="K23" s="34">
        <f t="shared" si="3"/>
        <v>0.028708133971291867</v>
      </c>
      <c r="L23" s="9"/>
    </row>
    <row r="24" spans="1:12" ht="12.75">
      <c r="A24" s="12"/>
      <c r="B24" s="33" t="s">
        <v>6</v>
      </c>
      <c r="C24" s="37">
        <v>1085</v>
      </c>
      <c r="D24" s="37">
        <v>8</v>
      </c>
      <c r="E24" s="34">
        <f t="shared" si="2"/>
        <v>0.007373271889400922</v>
      </c>
      <c r="F24" s="9"/>
      <c r="G24" s="14"/>
      <c r="H24" s="33" t="s">
        <v>6</v>
      </c>
      <c r="I24" s="37">
        <v>1085</v>
      </c>
      <c r="J24" s="37">
        <v>12</v>
      </c>
      <c r="K24" s="34">
        <f t="shared" si="3"/>
        <v>0.011059907834101382</v>
      </c>
      <c r="L24" s="9"/>
    </row>
    <row r="25" spans="1:12" ht="12.75">
      <c r="A25" s="12"/>
      <c r="B25" s="33" t="s">
        <v>5</v>
      </c>
      <c r="C25" s="37">
        <v>964</v>
      </c>
      <c r="D25" s="37">
        <v>4</v>
      </c>
      <c r="E25" s="34">
        <f t="shared" si="2"/>
        <v>0.004149377593360996</v>
      </c>
      <c r="F25" s="9"/>
      <c r="G25" s="14"/>
      <c r="H25" s="33" t="s">
        <v>5</v>
      </c>
      <c r="I25" s="37">
        <v>964</v>
      </c>
      <c r="J25" s="37">
        <v>8</v>
      </c>
      <c r="K25" s="34">
        <f t="shared" si="3"/>
        <v>0.008298755186721992</v>
      </c>
      <c r="L25" s="9"/>
    </row>
    <row r="26" spans="1:12" ht="12.75">
      <c r="A26" s="12"/>
      <c r="B26" s="33" t="s">
        <v>23</v>
      </c>
      <c r="C26" s="38">
        <v>689</v>
      </c>
      <c r="D26" s="37">
        <v>3</v>
      </c>
      <c r="E26" s="34">
        <f t="shared" si="2"/>
        <v>0.0043541364296081275</v>
      </c>
      <c r="F26" s="9"/>
      <c r="G26" s="14"/>
      <c r="H26" s="33" t="s">
        <v>23</v>
      </c>
      <c r="I26" s="38">
        <v>689</v>
      </c>
      <c r="J26" s="37">
        <v>4</v>
      </c>
      <c r="K26" s="34">
        <f t="shared" si="3"/>
        <v>0.005805515239477504</v>
      </c>
      <c r="L26" s="9"/>
    </row>
    <row r="27" spans="1:12" ht="12.75">
      <c r="A27" s="12"/>
      <c r="B27" s="33" t="s">
        <v>22</v>
      </c>
      <c r="C27" s="37">
        <v>496</v>
      </c>
      <c r="D27" s="37">
        <v>3</v>
      </c>
      <c r="E27" s="34">
        <f t="shared" si="2"/>
        <v>0.006048387096774193</v>
      </c>
      <c r="F27" s="9"/>
      <c r="G27" s="14"/>
      <c r="H27" s="33" t="s">
        <v>22</v>
      </c>
      <c r="I27" s="37">
        <v>496</v>
      </c>
      <c r="J27" s="37">
        <v>10</v>
      </c>
      <c r="K27" s="34">
        <f t="shared" si="3"/>
        <v>0.020161290322580645</v>
      </c>
      <c r="L27" s="9"/>
    </row>
    <row r="28" spans="1:12" ht="12.75">
      <c r="A28" s="12"/>
      <c r="B28" s="33" t="s">
        <v>8</v>
      </c>
      <c r="C28" s="38">
        <v>257</v>
      </c>
      <c r="D28" s="37">
        <v>0</v>
      </c>
      <c r="E28" s="34">
        <f t="shared" si="2"/>
        <v>0</v>
      </c>
      <c r="F28" s="9"/>
      <c r="G28" s="14"/>
      <c r="H28" s="33" t="s">
        <v>8</v>
      </c>
      <c r="I28" s="38">
        <v>257</v>
      </c>
      <c r="J28" s="37">
        <v>8</v>
      </c>
      <c r="K28" s="34">
        <f t="shared" si="3"/>
        <v>0.0311284046692607</v>
      </c>
      <c r="L28" s="9"/>
    </row>
    <row r="29" spans="1:12" ht="12.75">
      <c r="A29" s="12"/>
      <c r="B29" s="33" t="s">
        <v>21</v>
      </c>
      <c r="C29" s="37">
        <v>197</v>
      </c>
      <c r="D29" s="37">
        <v>1</v>
      </c>
      <c r="E29" s="34">
        <f t="shared" si="2"/>
        <v>0.005076142131979695</v>
      </c>
      <c r="F29" s="9"/>
      <c r="G29" s="14"/>
      <c r="H29" s="33" t="s">
        <v>21</v>
      </c>
      <c r="I29" s="37">
        <v>197</v>
      </c>
      <c r="J29" s="37">
        <v>0</v>
      </c>
      <c r="K29" s="34">
        <f t="shared" si="3"/>
        <v>0</v>
      </c>
      <c r="L29" s="9"/>
    </row>
    <row r="30" spans="1:12" ht="12.75">
      <c r="A30" s="12"/>
      <c r="B30" s="33" t="s">
        <v>7</v>
      </c>
      <c r="C30" s="37">
        <v>42</v>
      </c>
      <c r="D30" s="37">
        <v>0</v>
      </c>
      <c r="E30" s="34">
        <f t="shared" si="2"/>
        <v>0</v>
      </c>
      <c r="F30" s="9"/>
      <c r="G30" s="14"/>
      <c r="H30" s="33" t="s">
        <v>7</v>
      </c>
      <c r="I30" s="37">
        <v>42</v>
      </c>
      <c r="J30" s="37">
        <v>0</v>
      </c>
      <c r="K30" s="34">
        <f t="shared" si="3"/>
        <v>0</v>
      </c>
      <c r="L30" s="9"/>
    </row>
    <row r="31" spans="1:12" ht="12.75">
      <c r="A31" s="12"/>
      <c r="B31" s="33" t="s">
        <v>47</v>
      </c>
      <c r="C31" s="38">
        <v>8</v>
      </c>
      <c r="D31" s="37">
        <v>0</v>
      </c>
      <c r="E31" s="34">
        <f t="shared" si="2"/>
        <v>0</v>
      </c>
      <c r="F31" s="9"/>
      <c r="G31" s="14"/>
      <c r="H31" s="33" t="s">
        <v>47</v>
      </c>
      <c r="I31" s="38">
        <v>8</v>
      </c>
      <c r="J31" s="37">
        <v>0</v>
      </c>
      <c r="K31" s="34">
        <f t="shared" si="3"/>
        <v>0</v>
      </c>
      <c r="L31" s="9"/>
    </row>
    <row r="32" spans="1:12" ht="12.75">
      <c r="A32" s="12"/>
      <c r="B32" s="33" t="s">
        <v>44</v>
      </c>
      <c r="C32" s="37" t="s">
        <v>26</v>
      </c>
      <c r="D32" s="37" t="s">
        <v>26</v>
      </c>
      <c r="E32" s="34" t="s">
        <v>26</v>
      </c>
      <c r="F32" s="9"/>
      <c r="G32" s="14"/>
      <c r="H32" s="33" t="s">
        <v>44</v>
      </c>
      <c r="I32" s="37" t="s">
        <v>26</v>
      </c>
      <c r="J32" s="37" t="s">
        <v>26</v>
      </c>
      <c r="K32" s="34" t="s">
        <v>26</v>
      </c>
      <c r="L32" s="9"/>
    </row>
    <row r="33" spans="1:12" ht="12.75">
      <c r="A33" s="12"/>
      <c r="B33" s="9"/>
      <c r="C33" s="9"/>
      <c r="D33" s="9"/>
      <c r="E33" s="9"/>
      <c r="F33" s="9"/>
      <c r="G33" s="12"/>
      <c r="H33" s="9"/>
      <c r="I33" s="9"/>
      <c r="J33" s="9"/>
      <c r="K33" s="9"/>
      <c r="L33" s="9"/>
    </row>
    <row r="34" spans="1:12" ht="63.75">
      <c r="A34" s="11"/>
      <c r="B34" s="6" t="s">
        <v>65</v>
      </c>
      <c r="C34" s="6"/>
      <c r="D34" s="6"/>
      <c r="E34" s="6"/>
      <c r="F34" s="8"/>
      <c r="G34" s="15"/>
      <c r="H34" s="6" t="s">
        <v>66</v>
      </c>
      <c r="I34" s="6"/>
      <c r="J34" s="6"/>
      <c r="K34" s="6"/>
      <c r="L34" s="8"/>
    </row>
    <row r="35" spans="1:12" ht="42">
      <c r="A35" s="10" t="s">
        <v>27</v>
      </c>
      <c r="B35" s="2" t="s">
        <v>1</v>
      </c>
      <c r="C35" s="2" t="s">
        <v>2</v>
      </c>
      <c r="D35" s="2" t="s">
        <v>104</v>
      </c>
      <c r="E35" s="2" t="s">
        <v>3</v>
      </c>
      <c r="F35" s="8"/>
      <c r="G35" s="10" t="s">
        <v>27</v>
      </c>
      <c r="H35" s="3" t="s">
        <v>1</v>
      </c>
      <c r="I35" s="3" t="s">
        <v>2</v>
      </c>
      <c r="J35" s="3" t="s">
        <v>105</v>
      </c>
      <c r="K35" s="3" t="s">
        <v>3</v>
      </c>
      <c r="L35" s="8"/>
    </row>
    <row r="36" spans="1:12" ht="12.75">
      <c r="A36" s="8"/>
      <c r="B36" s="33" t="s">
        <v>20</v>
      </c>
      <c r="C36" s="38">
        <f>1994+26</f>
        <v>2020</v>
      </c>
      <c r="D36" s="37">
        <v>9</v>
      </c>
      <c r="E36" s="34">
        <f aca="true" t="shared" si="4" ref="E36:E45">D36/C36</f>
        <v>0.004455445544554455</v>
      </c>
      <c r="F36" s="8"/>
      <c r="G36" s="6"/>
      <c r="H36" s="33" t="s">
        <v>20</v>
      </c>
      <c r="I36" s="38">
        <f>1994+26</f>
        <v>2020</v>
      </c>
      <c r="J36" s="37">
        <v>18</v>
      </c>
      <c r="K36" s="34">
        <f aca="true" t="shared" si="5" ref="K36:K45">J36/I36</f>
        <v>0.00891089108910891</v>
      </c>
      <c r="L36" s="8"/>
    </row>
    <row r="37" spans="1:12" ht="12.75">
      <c r="A37" s="8"/>
      <c r="B37" s="33" t="s">
        <v>4</v>
      </c>
      <c r="C37" s="37">
        <v>1463</v>
      </c>
      <c r="D37" s="37">
        <v>8</v>
      </c>
      <c r="E37" s="34">
        <f t="shared" si="4"/>
        <v>0.005468215994531784</v>
      </c>
      <c r="F37" s="8"/>
      <c r="G37" s="6"/>
      <c r="H37" s="33" t="s">
        <v>4</v>
      </c>
      <c r="I37" s="37">
        <v>1463</v>
      </c>
      <c r="J37" s="37">
        <v>25</v>
      </c>
      <c r="K37" s="34">
        <f t="shared" si="5"/>
        <v>0.017088174982911826</v>
      </c>
      <c r="L37" s="8"/>
    </row>
    <row r="38" spans="1:12" ht="12.75">
      <c r="A38" s="8"/>
      <c r="B38" s="33" t="s">
        <v>6</v>
      </c>
      <c r="C38" s="37">
        <v>1085</v>
      </c>
      <c r="D38" s="37">
        <v>6</v>
      </c>
      <c r="E38" s="34">
        <f t="shared" si="4"/>
        <v>0.005529953917050691</v>
      </c>
      <c r="F38" s="8"/>
      <c r="G38" s="6"/>
      <c r="H38" s="33" t="s">
        <v>6</v>
      </c>
      <c r="I38" s="37">
        <v>1085</v>
      </c>
      <c r="J38" s="37">
        <v>12</v>
      </c>
      <c r="K38" s="34">
        <f t="shared" si="5"/>
        <v>0.011059907834101382</v>
      </c>
      <c r="L38" s="8"/>
    </row>
    <row r="39" spans="1:12" ht="12.75">
      <c r="A39" s="8"/>
      <c r="B39" s="33" t="s">
        <v>5</v>
      </c>
      <c r="C39" s="37">
        <v>964</v>
      </c>
      <c r="D39" s="37">
        <v>8</v>
      </c>
      <c r="E39" s="34">
        <f t="shared" si="4"/>
        <v>0.008298755186721992</v>
      </c>
      <c r="F39" s="8"/>
      <c r="G39" s="6"/>
      <c r="H39" s="33" t="s">
        <v>5</v>
      </c>
      <c r="I39" s="37">
        <v>964</v>
      </c>
      <c r="J39" s="37">
        <v>8</v>
      </c>
      <c r="K39" s="34">
        <f t="shared" si="5"/>
        <v>0.008298755186721992</v>
      </c>
      <c r="L39" s="8"/>
    </row>
    <row r="40" spans="1:12" ht="12.75">
      <c r="A40" s="8"/>
      <c r="B40" s="33" t="s">
        <v>23</v>
      </c>
      <c r="C40" s="38">
        <v>689</v>
      </c>
      <c r="D40" s="37">
        <v>4</v>
      </c>
      <c r="E40" s="34">
        <f t="shared" si="4"/>
        <v>0.005805515239477504</v>
      </c>
      <c r="F40" s="8"/>
      <c r="G40" s="6"/>
      <c r="H40" s="33" t="s">
        <v>23</v>
      </c>
      <c r="I40" s="38">
        <v>689</v>
      </c>
      <c r="J40" s="37">
        <v>6</v>
      </c>
      <c r="K40" s="34">
        <f t="shared" si="5"/>
        <v>0.008708272859216255</v>
      </c>
      <c r="L40" s="8"/>
    </row>
    <row r="41" spans="1:12" ht="12.75">
      <c r="A41" s="8"/>
      <c r="B41" s="33" t="s">
        <v>22</v>
      </c>
      <c r="C41" s="37">
        <v>496</v>
      </c>
      <c r="D41" s="37">
        <v>6</v>
      </c>
      <c r="E41" s="34">
        <f t="shared" si="4"/>
        <v>0.012096774193548387</v>
      </c>
      <c r="F41" s="8"/>
      <c r="G41" s="6"/>
      <c r="H41" s="33" t="s">
        <v>22</v>
      </c>
      <c r="I41" s="37">
        <v>496</v>
      </c>
      <c r="J41" s="37">
        <v>8</v>
      </c>
      <c r="K41" s="34">
        <f t="shared" si="5"/>
        <v>0.016129032258064516</v>
      </c>
      <c r="L41" s="8"/>
    </row>
    <row r="42" spans="1:12" ht="12.75">
      <c r="A42" s="8"/>
      <c r="B42" s="33" t="s">
        <v>8</v>
      </c>
      <c r="C42" s="38">
        <v>257</v>
      </c>
      <c r="D42" s="37">
        <v>0</v>
      </c>
      <c r="E42" s="34">
        <f t="shared" si="4"/>
        <v>0</v>
      </c>
      <c r="F42" s="8"/>
      <c r="G42" s="6"/>
      <c r="H42" s="33" t="s">
        <v>8</v>
      </c>
      <c r="I42" s="38">
        <v>257</v>
      </c>
      <c r="J42" s="37">
        <v>3</v>
      </c>
      <c r="K42" s="34">
        <f t="shared" si="5"/>
        <v>0.011673151750972763</v>
      </c>
      <c r="L42" s="8"/>
    </row>
    <row r="43" spans="1:12" ht="12.75">
      <c r="A43" s="8"/>
      <c r="B43" s="33" t="s">
        <v>21</v>
      </c>
      <c r="C43" s="37">
        <v>197</v>
      </c>
      <c r="D43" s="37">
        <v>1</v>
      </c>
      <c r="E43" s="34">
        <f t="shared" si="4"/>
        <v>0.005076142131979695</v>
      </c>
      <c r="F43" s="8"/>
      <c r="G43" s="8"/>
      <c r="H43" s="33" t="s">
        <v>21</v>
      </c>
      <c r="I43" s="37">
        <v>197</v>
      </c>
      <c r="J43" s="37">
        <v>2</v>
      </c>
      <c r="K43" s="34">
        <f t="shared" si="5"/>
        <v>0.01015228426395939</v>
      </c>
      <c r="L43" s="8"/>
    </row>
    <row r="44" spans="1:12" ht="12.75">
      <c r="A44" s="8"/>
      <c r="B44" s="33" t="s">
        <v>7</v>
      </c>
      <c r="C44" s="37">
        <v>42</v>
      </c>
      <c r="D44" s="37">
        <v>0</v>
      </c>
      <c r="E44" s="34">
        <f t="shared" si="4"/>
        <v>0</v>
      </c>
      <c r="F44" s="8"/>
      <c r="G44" s="8"/>
      <c r="H44" s="33" t="s">
        <v>7</v>
      </c>
      <c r="I44" s="37">
        <v>42</v>
      </c>
      <c r="J44" s="37">
        <v>0</v>
      </c>
      <c r="K44" s="34">
        <f t="shared" si="5"/>
        <v>0</v>
      </c>
      <c r="L44" s="8"/>
    </row>
    <row r="45" spans="1:12" ht="12.75">
      <c r="A45" s="8"/>
      <c r="B45" s="33" t="s">
        <v>47</v>
      </c>
      <c r="C45" s="38">
        <v>8</v>
      </c>
      <c r="D45" s="37">
        <v>0</v>
      </c>
      <c r="E45" s="34">
        <f t="shared" si="4"/>
        <v>0</v>
      </c>
      <c r="F45" s="8"/>
      <c r="G45" s="8"/>
      <c r="H45" s="33" t="s">
        <v>47</v>
      </c>
      <c r="I45" s="38">
        <v>8</v>
      </c>
      <c r="J45" s="37">
        <v>0</v>
      </c>
      <c r="K45" s="34">
        <f t="shared" si="5"/>
        <v>0</v>
      </c>
      <c r="L45" s="8"/>
    </row>
    <row r="46" spans="1:12" ht="12.75">
      <c r="A46" s="8"/>
      <c r="B46" s="33" t="s">
        <v>44</v>
      </c>
      <c r="C46" s="37" t="s">
        <v>26</v>
      </c>
      <c r="D46" s="37" t="s">
        <v>26</v>
      </c>
      <c r="E46" s="34" t="s">
        <v>26</v>
      </c>
      <c r="F46" s="8"/>
      <c r="G46" s="8"/>
      <c r="H46" s="33" t="s">
        <v>44</v>
      </c>
      <c r="I46" s="37" t="s">
        <v>26</v>
      </c>
      <c r="J46" s="37" t="s">
        <v>26</v>
      </c>
      <c r="K46" s="34" t="s">
        <v>26</v>
      </c>
      <c r="L46" s="8"/>
    </row>
    <row r="47" spans="1:12" ht="12.75">
      <c r="A47" s="6"/>
      <c r="B47" s="6"/>
      <c r="C47" s="6"/>
      <c r="D47" s="6"/>
      <c r="E47" s="8"/>
      <c r="F47" s="6"/>
      <c r="G47" s="6"/>
      <c r="H47" s="6"/>
      <c r="I47" s="6"/>
      <c r="J47" s="6"/>
      <c r="K47" s="8"/>
      <c r="L47" s="8"/>
    </row>
    <row r="48" spans="1:12" ht="12.75">
      <c r="A48" s="22"/>
      <c r="B48" s="23"/>
      <c r="C48" s="22"/>
      <c r="D48" s="22"/>
      <c r="E48" s="22"/>
      <c r="F48" s="22"/>
      <c r="G48" s="22"/>
      <c r="H48" s="22"/>
      <c r="I48" s="22"/>
      <c r="J48" s="22"/>
      <c r="K48" s="22"/>
      <c r="L48" s="22"/>
    </row>
    <row r="49" spans="1:12" ht="84" customHeight="1">
      <c r="A49" s="24" t="s">
        <v>32</v>
      </c>
      <c r="B49" s="2" t="s">
        <v>1</v>
      </c>
      <c r="C49" s="2" t="s">
        <v>2</v>
      </c>
      <c r="D49" s="20" t="s">
        <v>30</v>
      </c>
      <c r="E49" s="2" t="s">
        <v>3</v>
      </c>
      <c r="F49" s="22"/>
      <c r="G49" s="24" t="s">
        <v>33</v>
      </c>
      <c r="H49" s="3" t="s">
        <v>1</v>
      </c>
      <c r="I49" s="3" t="s">
        <v>2</v>
      </c>
      <c r="J49" s="21" t="s">
        <v>31</v>
      </c>
      <c r="K49" s="3" t="s">
        <v>3</v>
      </c>
      <c r="L49" s="22"/>
    </row>
    <row r="50" spans="1:12" ht="12.75">
      <c r="A50" s="22"/>
      <c r="B50" s="33" t="s">
        <v>20</v>
      </c>
      <c r="C50" s="38">
        <f>1994+26</f>
        <v>2020</v>
      </c>
      <c r="D50" s="37">
        <f>46+2+0</f>
        <v>48</v>
      </c>
      <c r="E50" s="34">
        <f aca="true" t="shared" si="6" ref="E50:E59">D50/C50</f>
        <v>0.023762376237623763</v>
      </c>
      <c r="F50" s="22"/>
      <c r="G50" s="22"/>
      <c r="H50" s="33" t="s">
        <v>20</v>
      </c>
      <c r="I50" s="38">
        <f>1994+26</f>
        <v>2020</v>
      </c>
      <c r="J50" s="37">
        <f>101+5+2</f>
        <v>108</v>
      </c>
      <c r="K50" s="34">
        <f aca="true" t="shared" si="7" ref="K50:K59">J50/I50</f>
        <v>0.053465346534653464</v>
      </c>
      <c r="L50" s="22"/>
    </row>
    <row r="51" spans="1:12" ht="12.75">
      <c r="A51" s="22"/>
      <c r="B51" s="33" t="s">
        <v>4</v>
      </c>
      <c r="C51" s="37">
        <v>1463</v>
      </c>
      <c r="D51" s="37">
        <v>41</v>
      </c>
      <c r="E51" s="34">
        <f t="shared" si="6"/>
        <v>0.028024606971975393</v>
      </c>
      <c r="F51" s="22"/>
      <c r="G51" s="22"/>
      <c r="H51" s="33" t="s">
        <v>4</v>
      </c>
      <c r="I51" s="37">
        <v>1463</v>
      </c>
      <c r="J51" s="37">
        <v>106</v>
      </c>
      <c r="K51" s="34">
        <f t="shared" si="7"/>
        <v>0.07245386192754613</v>
      </c>
      <c r="L51" s="22"/>
    </row>
    <row r="52" spans="1:12" ht="12.75">
      <c r="A52" s="22"/>
      <c r="B52" s="33" t="s">
        <v>6</v>
      </c>
      <c r="C52" s="37">
        <v>1085</v>
      </c>
      <c r="D52" s="37">
        <v>33</v>
      </c>
      <c r="E52" s="34">
        <f t="shared" si="6"/>
        <v>0.030414746543778803</v>
      </c>
      <c r="F52" s="22"/>
      <c r="G52" s="22"/>
      <c r="H52" s="33" t="s">
        <v>6</v>
      </c>
      <c r="I52" s="37">
        <v>1085</v>
      </c>
      <c r="J52" s="37">
        <v>42</v>
      </c>
      <c r="K52" s="34">
        <f t="shared" si="7"/>
        <v>0.03870967741935484</v>
      </c>
      <c r="L52" s="22"/>
    </row>
    <row r="53" spans="1:12" ht="12.75">
      <c r="A53" s="22"/>
      <c r="B53" s="33" t="s">
        <v>5</v>
      </c>
      <c r="C53" s="37">
        <v>964</v>
      </c>
      <c r="D53" s="37">
        <v>22</v>
      </c>
      <c r="E53" s="34">
        <f t="shared" si="6"/>
        <v>0.022821576763485476</v>
      </c>
      <c r="F53" s="22"/>
      <c r="G53" s="22"/>
      <c r="H53" s="33" t="s">
        <v>5</v>
      </c>
      <c r="I53" s="37">
        <v>964</v>
      </c>
      <c r="J53" s="37">
        <v>34</v>
      </c>
      <c r="K53" s="34">
        <f t="shared" si="7"/>
        <v>0.035269709543568464</v>
      </c>
      <c r="L53" s="22"/>
    </row>
    <row r="54" spans="1:12" ht="12.75">
      <c r="A54" s="22"/>
      <c r="B54" s="33" t="s">
        <v>23</v>
      </c>
      <c r="C54" s="38">
        <v>689</v>
      </c>
      <c r="D54" s="37">
        <v>16</v>
      </c>
      <c r="E54" s="34">
        <f t="shared" si="6"/>
        <v>0.023222060957910014</v>
      </c>
      <c r="F54" s="22"/>
      <c r="G54" s="22"/>
      <c r="H54" s="33" t="s">
        <v>23</v>
      </c>
      <c r="I54" s="38">
        <v>689</v>
      </c>
      <c r="J54" s="37">
        <v>24</v>
      </c>
      <c r="K54" s="34">
        <f t="shared" si="7"/>
        <v>0.03483309143686502</v>
      </c>
      <c r="L54" s="22"/>
    </row>
    <row r="55" spans="1:12" ht="12.75">
      <c r="A55" s="22"/>
      <c r="B55" s="33" t="s">
        <v>22</v>
      </c>
      <c r="C55" s="37">
        <v>496</v>
      </c>
      <c r="D55" s="37">
        <v>18</v>
      </c>
      <c r="E55" s="34">
        <f t="shared" si="6"/>
        <v>0.036290322580645164</v>
      </c>
      <c r="F55" s="22"/>
      <c r="G55" s="22"/>
      <c r="H55" s="33" t="s">
        <v>22</v>
      </c>
      <c r="I55" s="37">
        <v>496</v>
      </c>
      <c r="J55" s="37">
        <v>37</v>
      </c>
      <c r="K55" s="34">
        <f t="shared" si="7"/>
        <v>0.07459677419354839</v>
      </c>
      <c r="L55" s="22"/>
    </row>
    <row r="56" spans="1:12" ht="12.75">
      <c r="A56" s="22"/>
      <c r="B56" s="33" t="s">
        <v>8</v>
      </c>
      <c r="C56" s="38">
        <v>257</v>
      </c>
      <c r="D56" s="37">
        <v>1</v>
      </c>
      <c r="E56" s="34">
        <f t="shared" si="6"/>
        <v>0.0038910505836575876</v>
      </c>
      <c r="F56" s="22"/>
      <c r="G56" s="22"/>
      <c r="H56" s="33" t="s">
        <v>8</v>
      </c>
      <c r="I56" s="38">
        <v>257</v>
      </c>
      <c r="J56" s="37">
        <v>10</v>
      </c>
      <c r="K56" s="34">
        <f t="shared" si="7"/>
        <v>0.038910505836575876</v>
      </c>
      <c r="L56" s="22"/>
    </row>
    <row r="57" spans="1:12" ht="12.75">
      <c r="A57" s="22"/>
      <c r="B57" s="33" t="s">
        <v>21</v>
      </c>
      <c r="C57" s="37">
        <v>197</v>
      </c>
      <c r="D57" s="37">
        <v>5</v>
      </c>
      <c r="E57" s="34">
        <f t="shared" si="6"/>
        <v>0.025380710659898477</v>
      </c>
      <c r="F57" s="22"/>
      <c r="G57" s="22"/>
      <c r="H57" s="33" t="s">
        <v>21</v>
      </c>
      <c r="I57" s="37">
        <v>197</v>
      </c>
      <c r="J57" s="37">
        <v>6</v>
      </c>
      <c r="K57" s="34">
        <f t="shared" si="7"/>
        <v>0.030456852791878174</v>
      </c>
      <c r="L57" s="22"/>
    </row>
    <row r="58" spans="1:12" ht="12.75">
      <c r="A58" s="22"/>
      <c r="B58" s="33" t="s">
        <v>7</v>
      </c>
      <c r="C58" s="37">
        <v>42</v>
      </c>
      <c r="D58" s="37">
        <v>1</v>
      </c>
      <c r="E58" s="34">
        <f t="shared" si="6"/>
        <v>0.023809523809523808</v>
      </c>
      <c r="F58" s="22"/>
      <c r="G58" s="22"/>
      <c r="H58" s="33" t="s">
        <v>7</v>
      </c>
      <c r="I58" s="37">
        <v>42</v>
      </c>
      <c r="J58" s="37">
        <v>0</v>
      </c>
      <c r="K58" s="34">
        <f t="shared" si="7"/>
        <v>0</v>
      </c>
      <c r="L58" s="22"/>
    </row>
    <row r="59" spans="1:12" ht="12.75">
      <c r="A59" s="22"/>
      <c r="B59" s="33" t="s">
        <v>47</v>
      </c>
      <c r="C59" s="38">
        <v>8</v>
      </c>
      <c r="D59" s="37">
        <v>1</v>
      </c>
      <c r="E59" s="34">
        <f t="shared" si="6"/>
        <v>0.125</v>
      </c>
      <c r="F59" s="22"/>
      <c r="G59" s="22"/>
      <c r="H59" s="33" t="s">
        <v>47</v>
      </c>
      <c r="I59" s="38">
        <v>8</v>
      </c>
      <c r="J59" s="37">
        <v>0</v>
      </c>
      <c r="K59" s="34">
        <f t="shared" si="7"/>
        <v>0</v>
      </c>
      <c r="L59" s="22"/>
    </row>
    <row r="60" spans="1:12" ht="12.75">
      <c r="A60" s="22"/>
      <c r="B60" s="33" t="s">
        <v>44</v>
      </c>
      <c r="C60" s="37" t="s">
        <v>26</v>
      </c>
      <c r="D60" s="37" t="s">
        <v>26</v>
      </c>
      <c r="E60" s="34" t="s">
        <v>26</v>
      </c>
      <c r="F60" s="22"/>
      <c r="G60" s="22"/>
      <c r="H60" s="33" t="s">
        <v>44</v>
      </c>
      <c r="I60" s="37" t="s">
        <v>26</v>
      </c>
      <c r="J60" s="37" t="s">
        <v>26</v>
      </c>
      <c r="K60" s="34" t="s">
        <v>26</v>
      </c>
      <c r="L60" s="22"/>
    </row>
    <row r="61" spans="1:12" ht="12.75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</row>
  </sheetData>
  <printOptions/>
  <pageMargins left="0.75" right="0.75" top="1" bottom="1" header="0.5" footer="0.5"/>
  <pageSetup horizontalDpi="360" verticalDpi="360" orientation="portrait" scale="57" r:id="rId1"/>
  <colBreaks count="1" manualBreakCount="1">
    <brk id="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L59"/>
  <sheetViews>
    <sheetView view="pageBreakPreview" zoomScale="75" zoomScaleNormal="60" zoomScaleSheetLayoutView="75" workbookViewId="0" topLeftCell="A1">
      <selection activeCell="B48" sqref="B48:E56"/>
    </sheetView>
  </sheetViews>
  <sheetFormatPr defaultColWidth="9.140625" defaultRowHeight="12.75"/>
  <cols>
    <col min="1" max="1" width="14.8515625" style="1" customWidth="1"/>
    <col min="2" max="5" width="21.140625" style="1" customWidth="1"/>
    <col min="6" max="6" width="15.00390625" style="1" customWidth="1"/>
    <col min="7" max="7" width="15.140625" style="1" customWidth="1"/>
    <col min="8" max="11" width="21.140625" style="1" customWidth="1"/>
    <col min="12" max="12" width="21.00390625" style="1" customWidth="1"/>
    <col min="13" max="16384" width="9.140625" style="1" customWidth="1"/>
  </cols>
  <sheetData>
    <row r="2" spans="1:7" ht="18">
      <c r="A2" s="4" t="s">
        <v>0</v>
      </c>
      <c r="G2" s="4" t="s">
        <v>0</v>
      </c>
    </row>
    <row r="3" spans="1:11" ht="36" customHeight="1">
      <c r="A3" s="4" t="s">
        <v>34</v>
      </c>
      <c r="B3" s="4"/>
      <c r="D3" s="4" t="s">
        <v>37</v>
      </c>
      <c r="E3" s="25">
        <v>0.573</v>
      </c>
      <c r="G3" s="4" t="s">
        <v>35</v>
      </c>
      <c r="J3" s="4" t="s">
        <v>37</v>
      </c>
      <c r="K3" s="25">
        <v>0.203</v>
      </c>
    </row>
    <row r="4" spans="1:12" ht="63.75">
      <c r="A4" s="6"/>
      <c r="B4" s="6" t="s">
        <v>67</v>
      </c>
      <c r="C4" s="6"/>
      <c r="D4" s="6"/>
      <c r="E4" s="6"/>
      <c r="F4" s="6"/>
      <c r="G4" s="6"/>
      <c r="H4" s="6" t="s">
        <v>68</v>
      </c>
      <c r="I4" s="6"/>
      <c r="J4" s="6"/>
      <c r="K4" s="6"/>
      <c r="L4" s="6"/>
    </row>
    <row r="5" spans="1:12" ht="63">
      <c r="A5" s="10" t="s">
        <v>45</v>
      </c>
      <c r="B5" s="2" t="s">
        <v>1</v>
      </c>
      <c r="C5" s="2" t="s">
        <v>2</v>
      </c>
      <c r="D5" s="2" t="s">
        <v>112</v>
      </c>
      <c r="E5" s="2" t="s">
        <v>3</v>
      </c>
      <c r="F5" s="6"/>
      <c r="G5" s="10" t="s">
        <v>45</v>
      </c>
      <c r="H5" s="3" t="s">
        <v>1</v>
      </c>
      <c r="I5" s="3" t="s">
        <v>2</v>
      </c>
      <c r="J5" s="3" t="s">
        <v>113</v>
      </c>
      <c r="K5" s="3" t="s">
        <v>3</v>
      </c>
      <c r="L5" s="6"/>
    </row>
    <row r="6" spans="1:12" ht="12.75">
      <c r="A6" s="15"/>
      <c r="B6" s="33" t="s">
        <v>23</v>
      </c>
      <c r="C6" s="37">
        <v>4789</v>
      </c>
      <c r="D6" s="37">
        <v>46</v>
      </c>
      <c r="E6" s="34">
        <f aca="true" t="shared" si="0" ref="E6:E14">D6/C6</f>
        <v>0.00960534558362915</v>
      </c>
      <c r="F6" s="6"/>
      <c r="G6" s="6"/>
      <c r="H6" s="33" t="s">
        <v>23</v>
      </c>
      <c r="I6" s="37">
        <v>4789</v>
      </c>
      <c r="J6" s="37">
        <v>3</v>
      </c>
      <c r="K6" s="34">
        <f aca="true" t="shared" si="1" ref="K6:K14">J6/I6</f>
        <v>0.0006264355815410315</v>
      </c>
      <c r="L6" s="6"/>
    </row>
    <row r="7" spans="1:12" ht="12.75">
      <c r="A7" s="15"/>
      <c r="B7" s="33" t="s">
        <v>22</v>
      </c>
      <c r="C7" s="38">
        <v>3995</v>
      </c>
      <c r="D7" s="37">
        <v>32</v>
      </c>
      <c r="E7" s="34">
        <f t="shared" si="0"/>
        <v>0.008010012515644555</v>
      </c>
      <c r="F7" s="6"/>
      <c r="G7" s="6"/>
      <c r="H7" s="33" t="s">
        <v>22</v>
      </c>
      <c r="I7" s="38">
        <v>3995</v>
      </c>
      <c r="J7" s="37">
        <v>14</v>
      </c>
      <c r="K7" s="34">
        <f t="shared" si="1"/>
        <v>0.003504380475594493</v>
      </c>
      <c r="L7" s="6"/>
    </row>
    <row r="8" spans="1:12" ht="12.75">
      <c r="A8" s="15"/>
      <c r="B8" s="33" t="s">
        <v>20</v>
      </c>
      <c r="C8" s="38">
        <v>2478</v>
      </c>
      <c r="D8" s="37">
        <v>13</v>
      </c>
      <c r="E8" s="34">
        <f t="shared" si="0"/>
        <v>0.005246166263115416</v>
      </c>
      <c r="F8" s="6"/>
      <c r="G8" s="6"/>
      <c r="H8" s="33" t="s">
        <v>20</v>
      </c>
      <c r="I8" s="38">
        <v>2478</v>
      </c>
      <c r="J8" s="37">
        <v>4</v>
      </c>
      <c r="K8" s="34">
        <f t="shared" si="1"/>
        <v>0.0016142050040355124</v>
      </c>
      <c r="L8" s="6"/>
    </row>
    <row r="9" spans="1:12" ht="12.75">
      <c r="A9" s="15"/>
      <c r="B9" s="33" t="s">
        <v>4</v>
      </c>
      <c r="C9" s="37">
        <v>2232</v>
      </c>
      <c r="D9" s="37">
        <v>29</v>
      </c>
      <c r="E9" s="34">
        <f t="shared" si="0"/>
        <v>0.012992831541218637</v>
      </c>
      <c r="F9" s="6"/>
      <c r="G9" s="6"/>
      <c r="H9" s="33" t="s">
        <v>4</v>
      </c>
      <c r="I9" s="37">
        <v>2232</v>
      </c>
      <c r="J9" s="37">
        <v>2</v>
      </c>
      <c r="K9" s="34">
        <f t="shared" si="1"/>
        <v>0.0008960573476702509</v>
      </c>
      <c r="L9" s="6"/>
    </row>
    <row r="10" spans="1:12" ht="12.75">
      <c r="A10" s="15"/>
      <c r="B10" s="33" t="s">
        <v>21</v>
      </c>
      <c r="C10" s="38">
        <v>811</v>
      </c>
      <c r="D10" s="37">
        <v>31</v>
      </c>
      <c r="E10" s="34">
        <f t="shared" si="0"/>
        <v>0.03822441430332922</v>
      </c>
      <c r="F10" s="6"/>
      <c r="G10" s="6"/>
      <c r="H10" s="33" t="s">
        <v>21</v>
      </c>
      <c r="I10" s="38">
        <v>811</v>
      </c>
      <c r="J10" s="37">
        <v>15</v>
      </c>
      <c r="K10" s="34">
        <f t="shared" si="1"/>
        <v>0.018495684340320593</v>
      </c>
      <c r="L10" s="6"/>
    </row>
    <row r="11" spans="1:12" ht="12.75">
      <c r="A11" s="15"/>
      <c r="B11" s="33" t="s">
        <v>6</v>
      </c>
      <c r="C11" s="38">
        <v>744</v>
      </c>
      <c r="D11" s="37">
        <v>13</v>
      </c>
      <c r="E11" s="34">
        <f t="shared" si="0"/>
        <v>0.01747311827956989</v>
      </c>
      <c r="F11" s="6"/>
      <c r="G11" s="6"/>
      <c r="H11" s="33" t="s">
        <v>6</v>
      </c>
      <c r="I11" s="38">
        <v>744</v>
      </c>
      <c r="J11" s="37">
        <v>1</v>
      </c>
      <c r="K11" s="34">
        <f t="shared" si="1"/>
        <v>0.0013440860215053765</v>
      </c>
      <c r="L11" s="6"/>
    </row>
    <row r="12" spans="1:12" ht="12.75">
      <c r="A12" s="15"/>
      <c r="B12" s="33" t="s">
        <v>5</v>
      </c>
      <c r="C12" s="37">
        <v>633</v>
      </c>
      <c r="D12" s="37">
        <v>7</v>
      </c>
      <c r="E12" s="34">
        <f t="shared" si="0"/>
        <v>0.011058451816745656</v>
      </c>
      <c r="F12" s="6"/>
      <c r="G12" s="6"/>
      <c r="H12" s="33" t="s">
        <v>5</v>
      </c>
      <c r="I12" s="37">
        <v>633</v>
      </c>
      <c r="J12" s="37">
        <v>1</v>
      </c>
      <c r="K12" s="34">
        <f t="shared" si="1"/>
        <v>0.001579778830963665</v>
      </c>
      <c r="L12" s="6"/>
    </row>
    <row r="13" spans="1:12" ht="12.75">
      <c r="A13" s="15"/>
      <c r="B13" s="33" t="s">
        <v>7</v>
      </c>
      <c r="C13" s="37">
        <v>107</v>
      </c>
      <c r="D13" s="37">
        <v>2</v>
      </c>
      <c r="E13" s="34">
        <f t="shared" si="0"/>
        <v>0.018691588785046728</v>
      </c>
      <c r="F13" s="6"/>
      <c r="G13" s="6"/>
      <c r="H13" s="33" t="s">
        <v>7</v>
      </c>
      <c r="I13" s="37">
        <v>107</v>
      </c>
      <c r="J13" s="37">
        <v>0</v>
      </c>
      <c r="K13" s="34">
        <f t="shared" si="1"/>
        <v>0</v>
      </c>
      <c r="L13" s="6"/>
    </row>
    <row r="14" spans="1:12" ht="12.75">
      <c r="A14" s="15"/>
      <c r="B14" s="33" t="s">
        <v>47</v>
      </c>
      <c r="C14" s="37">
        <v>5</v>
      </c>
      <c r="D14" s="37">
        <v>0</v>
      </c>
      <c r="E14" s="34">
        <f t="shared" si="0"/>
        <v>0</v>
      </c>
      <c r="F14" s="6"/>
      <c r="G14" s="6"/>
      <c r="H14" s="33" t="s">
        <v>47</v>
      </c>
      <c r="I14" s="37">
        <v>5</v>
      </c>
      <c r="J14" s="37">
        <v>0</v>
      </c>
      <c r="K14" s="34">
        <f t="shared" si="1"/>
        <v>0</v>
      </c>
      <c r="L14" s="6"/>
    </row>
    <row r="15" spans="1:12" ht="12.75">
      <c r="A15" s="15"/>
      <c r="B15" s="33" t="s">
        <v>8</v>
      </c>
      <c r="C15" s="37" t="s">
        <v>26</v>
      </c>
      <c r="D15" s="37" t="s">
        <v>26</v>
      </c>
      <c r="E15" s="34" t="s">
        <v>26</v>
      </c>
      <c r="F15" s="6"/>
      <c r="G15" s="6"/>
      <c r="H15" s="33" t="s">
        <v>8</v>
      </c>
      <c r="I15" s="37" t="s">
        <v>26</v>
      </c>
      <c r="J15" s="37" t="s">
        <v>26</v>
      </c>
      <c r="K15" s="34" t="s">
        <v>26</v>
      </c>
      <c r="L15" s="6"/>
    </row>
    <row r="16" spans="1:12" ht="12.75">
      <c r="A16" s="15"/>
      <c r="B16" s="33" t="s">
        <v>44</v>
      </c>
      <c r="C16" s="37" t="s">
        <v>26</v>
      </c>
      <c r="D16" s="37" t="s">
        <v>26</v>
      </c>
      <c r="E16" s="34" t="s">
        <v>26</v>
      </c>
      <c r="F16" s="6"/>
      <c r="G16" s="6"/>
      <c r="H16" s="33" t="s">
        <v>44</v>
      </c>
      <c r="I16" s="37" t="s">
        <v>26</v>
      </c>
      <c r="J16" s="37" t="s">
        <v>26</v>
      </c>
      <c r="K16" s="34" t="s">
        <v>26</v>
      </c>
      <c r="L16" s="6"/>
    </row>
    <row r="17" spans="1:12" ht="12.75">
      <c r="A17" s="15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</row>
    <row r="18" spans="1:12" ht="63.75">
      <c r="A18" s="14"/>
      <c r="B18" s="7" t="s">
        <v>69</v>
      </c>
      <c r="C18" s="7"/>
      <c r="D18" s="7"/>
      <c r="E18" s="7"/>
      <c r="F18" s="7"/>
      <c r="G18" s="7"/>
      <c r="H18" s="7" t="s">
        <v>70</v>
      </c>
      <c r="I18" s="7"/>
      <c r="J18" s="7"/>
      <c r="K18" s="7"/>
      <c r="L18" s="7"/>
    </row>
    <row r="19" spans="1:12" ht="63">
      <c r="A19" s="13" t="s">
        <v>28</v>
      </c>
      <c r="B19" s="2" t="s">
        <v>1</v>
      </c>
      <c r="C19" s="2" t="s">
        <v>2</v>
      </c>
      <c r="D19" s="2" t="s">
        <v>114</v>
      </c>
      <c r="E19" s="2" t="s">
        <v>3</v>
      </c>
      <c r="F19" s="7"/>
      <c r="G19" s="13" t="s">
        <v>28</v>
      </c>
      <c r="H19" s="3" t="s">
        <v>1</v>
      </c>
      <c r="I19" s="3" t="s">
        <v>2</v>
      </c>
      <c r="J19" s="3" t="s">
        <v>115</v>
      </c>
      <c r="K19" s="3" t="s">
        <v>3</v>
      </c>
      <c r="L19" s="7"/>
    </row>
    <row r="20" spans="1:12" ht="12.75">
      <c r="A20" s="14"/>
      <c r="B20" s="33" t="s">
        <v>23</v>
      </c>
      <c r="C20" s="37">
        <v>4789</v>
      </c>
      <c r="D20" s="37">
        <v>327</v>
      </c>
      <c r="E20" s="34">
        <f aca="true" t="shared" si="2" ref="E20:E28">D20/C20</f>
        <v>0.06828147838797244</v>
      </c>
      <c r="F20" s="7"/>
      <c r="G20" s="7"/>
      <c r="H20" s="33" t="s">
        <v>23</v>
      </c>
      <c r="I20" s="37">
        <v>4789</v>
      </c>
      <c r="J20" s="37">
        <v>30</v>
      </c>
      <c r="K20" s="34">
        <f aca="true" t="shared" si="3" ref="K20:K28">J20/I20</f>
        <v>0.006264355815410315</v>
      </c>
      <c r="L20" s="7"/>
    </row>
    <row r="21" spans="1:12" ht="12.75">
      <c r="A21" s="14"/>
      <c r="B21" s="33" t="s">
        <v>22</v>
      </c>
      <c r="C21" s="38">
        <v>3995</v>
      </c>
      <c r="D21" s="37">
        <v>326</v>
      </c>
      <c r="E21" s="34">
        <f t="shared" si="2"/>
        <v>0.0816020025031289</v>
      </c>
      <c r="F21" s="7"/>
      <c r="G21" s="7"/>
      <c r="H21" s="33" t="s">
        <v>22</v>
      </c>
      <c r="I21" s="38">
        <v>3995</v>
      </c>
      <c r="J21" s="37">
        <v>61</v>
      </c>
      <c r="K21" s="34">
        <f t="shared" si="3"/>
        <v>0.015269086357947435</v>
      </c>
      <c r="L21" s="7"/>
    </row>
    <row r="22" spans="1:12" ht="12.75">
      <c r="A22" s="14"/>
      <c r="B22" s="33" t="s">
        <v>20</v>
      </c>
      <c r="C22" s="38">
        <v>2478</v>
      </c>
      <c r="D22" s="37">
        <v>124</v>
      </c>
      <c r="E22" s="34">
        <f t="shared" si="2"/>
        <v>0.05004035512510089</v>
      </c>
      <c r="F22" s="7"/>
      <c r="G22" s="7"/>
      <c r="H22" s="33" t="s">
        <v>20</v>
      </c>
      <c r="I22" s="38">
        <v>2478</v>
      </c>
      <c r="J22" s="37">
        <v>34</v>
      </c>
      <c r="K22" s="34">
        <f t="shared" si="3"/>
        <v>0.013720742534301856</v>
      </c>
      <c r="L22" s="7"/>
    </row>
    <row r="23" spans="1:12" ht="12.75">
      <c r="A23" s="14"/>
      <c r="B23" s="33" t="s">
        <v>4</v>
      </c>
      <c r="C23" s="37">
        <v>2232</v>
      </c>
      <c r="D23" s="37">
        <v>220</v>
      </c>
      <c r="E23" s="34">
        <f t="shared" si="2"/>
        <v>0.0985663082437276</v>
      </c>
      <c r="F23" s="7"/>
      <c r="G23" s="7"/>
      <c r="H23" s="33" t="s">
        <v>4</v>
      </c>
      <c r="I23" s="37">
        <v>2232</v>
      </c>
      <c r="J23" s="37">
        <v>17</v>
      </c>
      <c r="K23" s="34">
        <f t="shared" si="3"/>
        <v>0.0076164874551971325</v>
      </c>
      <c r="L23" s="7"/>
    </row>
    <row r="24" spans="1:12" ht="12.75">
      <c r="A24" s="14"/>
      <c r="B24" s="33" t="s">
        <v>21</v>
      </c>
      <c r="C24" s="38">
        <v>811</v>
      </c>
      <c r="D24" s="37">
        <v>91</v>
      </c>
      <c r="E24" s="34">
        <f t="shared" si="2"/>
        <v>0.11220715166461159</v>
      </c>
      <c r="F24" s="7"/>
      <c r="G24" s="7"/>
      <c r="H24" s="33" t="s">
        <v>21</v>
      </c>
      <c r="I24" s="38">
        <v>811</v>
      </c>
      <c r="J24" s="37">
        <v>25</v>
      </c>
      <c r="K24" s="34">
        <f t="shared" si="3"/>
        <v>0.030826140567200986</v>
      </c>
      <c r="L24" s="7"/>
    </row>
    <row r="25" spans="1:12" ht="12.75">
      <c r="A25" s="14"/>
      <c r="B25" s="33" t="s">
        <v>6</v>
      </c>
      <c r="C25" s="38">
        <v>744</v>
      </c>
      <c r="D25" s="37">
        <v>51</v>
      </c>
      <c r="E25" s="34">
        <f t="shared" si="2"/>
        <v>0.06854838709677419</v>
      </c>
      <c r="F25" s="7"/>
      <c r="G25" s="7"/>
      <c r="H25" s="33" t="s">
        <v>6</v>
      </c>
      <c r="I25" s="38">
        <v>744</v>
      </c>
      <c r="J25" s="37">
        <v>3</v>
      </c>
      <c r="K25" s="34">
        <f t="shared" si="3"/>
        <v>0.004032258064516129</v>
      </c>
      <c r="L25" s="7"/>
    </row>
    <row r="26" spans="1:12" ht="12.75">
      <c r="A26" s="14"/>
      <c r="B26" s="33" t="s">
        <v>5</v>
      </c>
      <c r="C26" s="37">
        <v>633</v>
      </c>
      <c r="D26" s="37">
        <v>52</v>
      </c>
      <c r="E26" s="34">
        <f t="shared" si="2"/>
        <v>0.08214849921011058</v>
      </c>
      <c r="F26" s="7"/>
      <c r="G26" s="7"/>
      <c r="H26" s="33" t="s">
        <v>5</v>
      </c>
      <c r="I26" s="37">
        <v>633</v>
      </c>
      <c r="J26" s="37">
        <v>2</v>
      </c>
      <c r="K26" s="34">
        <f t="shared" si="3"/>
        <v>0.00315955766192733</v>
      </c>
      <c r="L26" s="7"/>
    </row>
    <row r="27" spans="1:12" ht="12.75">
      <c r="A27" s="14"/>
      <c r="B27" s="33" t="s">
        <v>7</v>
      </c>
      <c r="C27" s="37">
        <v>107</v>
      </c>
      <c r="D27" s="37">
        <v>2</v>
      </c>
      <c r="E27" s="34">
        <f t="shared" si="2"/>
        <v>0.018691588785046728</v>
      </c>
      <c r="F27" s="7"/>
      <c r="G27" s="7"/>
      <c r="H27" s="33" t="s">
        <v>7</v>
      </c>
      <c r="I27" s="37">
        <v>107</v>
      </c>
      <c r="J27" s="37">
        <v>0</v>
      </c>
      <c r="K27" s="34">
        <f t="shared" si="3"/>
        <v>0</v>
      </c>
      <c r="L27" s="7"/>
    </row>
    <row r="28" spans="1:12" ht="12.75">
      <c r="A28" s="14"/>
      <c r="B28" s="33" t="s">
        <v>47</v>
      </c>
      <c r="C28" s="37">
        <v>5</v>
      </c>
      <c r="D28" s="37">
        <v>0</v>
      </c>
      <c r="E28" s="34">
        <f t="shared" si="2"/>
        <v>0</v>
      </c>
      <c r="F28" s="7"/>
      <c r="G28" s="7"/>
      <c r="H28" s="33" t="s">
        <v>47</v>
      </c>
      <c r="I28" s="37">
        <v>5</v>
      </c>
      <c r="J28" s="37">
        <v>0</v>
      </c>
      <c r="K28" s="34">
        <f t="shared" si="3"/>
        <v>0</v>
      </c>
      <c r="L28" s="7"/>
    </row>
    <row r="29" spans="1:12" ht="12.75">
      <c r="A29" s="14"/>
      <c r="B29" s="33" t="s">
        <v>8</v>
      </c>
      <c r="C29" s="37" t="s">
        <v>26</v>
      </c>
      <c r="D29" s="37" t="s">
        <v>26</v>
      </c>
      <c r="E29" s="34" t="s">
        <v>26</v>
      </c>
      <c r="F29" s="7"/>
      <c r="G29" s="7"/>
      <c r="H29" s="33" t="s">
        <v>8</v>
      </c>
      <c r="I29" s="37" t="s">
        <v>26</v>
      </c>
      <c r="J29" s="37" t="s">
        <v>26</v>
      </c>
      <c r="K29" s="34" t="s">
        <v>26</v>
      </c>
      <c r="L29" s="7"/>
    </row>
    <row r="30" spans="1:12" ht="12.75">
      <c r="A30" s="14"/>
      <c r="B30" s="33" t="s">
        <v>44</v>
      </c>
      <c r="C30" s="37" t="s">
        <v>26</v>
      </c>
      <c r="D30" s="37" t="s">
        <v>26</v>
      </c>
      <c r="E30" s="34" t="s">
        <v>26</v>
      </c>
      <c r="F30" s="7"/>
      <c r="G30" s="7"/>
      <c r="H30" s="33" t="s">
        <v>44</v>
      </c>
      <c r="I30" s="37" t="s">
        <v>26</v>
      </c>
      <c r="J30" s="37" t="s">
        <v>26</v>
      </c>
      <c r="K30" s="34" t="s">
        <v>26</v>
      </c>
      <c r="L30" s="7"/>
    </row>
    <row r="31" spans="1:12" ht="12.75">
      <c r="A31" s="14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</row>
    <row r="32" spans="1:12" ht="63.75">
      <c r="A32" s="15"/>
      <c r="B32" s="6" t="s">
        <v>71</v>
      </c>
      <c r="C32" s="6"/>
      <c r="D32" s="6"/>
      <c r="E32" s="6"/>
      <c r="F32" s="6"/>
      <c r="G32" s="6"/>
      <c r="H32" s="6" t="s">
        <v>72</v>
      </c>
      <c r="I32" s="6"/>
      <c r="J32" s="6"/>
      <c r="K32" s="6"/>
      <c r="L32" s="6"/>
    </row>
    <row r="33" spans="1:12" ht="42">
      <c r="A33" s="10" t="s">
        <v>27</v>
      </c>
      <c r="B33" s="2" t="s">
        <v>1</v>
      </c>
      <c r="C33" s="2" t="s">
        <v>2</v>
      </c>
      <c r="D33" s="2" t="s">
        <v>110</v>
      </c>
      <c r="E33" s="2" t="s">
        <v>3</v>
      </c>
      <c r="F33" s="6"/>
      <c r="G33" s="10" t="s">
        <v>27</v>
      </c>
      <c r="H33" s="3" t="s">
        <v>1</v>
      </c>
      <c r="I33" s="3" t="s">
        <v>2</v>
      </c>
      <c r="J33" s="3" t="s">
        <v>111</v>
      </c>
      <c r="K33" s="3" t="s">
        <v>3</v>
      </c>
      <c r="L33" s="6"/>
    </row>
    <row r="34" spans="1:12" ht="12.75">
      <c r="A34" s="6"/>
      <c r="B34" s="33" t="s">
        <v>23</v>
      </c>
      <c r="C34" s="37">
        <v>4789</v>
      </c>
      <c r="D34" s="37">
        <v>826</v>
      </c>
      <c r="E34" s="34">
        <f aca="true" t="shared" si="4" ref="E34:E42">D34/C34</f>
        <v>0.17247859678429736</v>
      </c>
      <c r="F34" s="6"/>
      <c r="G34" s="6"/>
      <c r="H34" s="33" t="s">
        <v>23</v>
      </c>
      <c r="I34" s="37">
        <v>4789</v>
      </c>
      <c r="J34" s="37">
        <v>58</v>
      </c>
      <c r="K34" s="34">
        <f aca="true" t="shared" si="5" ref="K34:K42">J34/I34</f>
        <v>0.012111087909793277</v>
      </c>
      <c r="L34" s="6"/>
    </row>
    <row r="35" spans="1:12" ht="12.75">
      <c r="A35" s="6"/>
      <c r="B35" s="33" t="s">
        <v>22</v>
      </c>
      <c r="C35" s="38">
        <v>3995</v>
      </c>
      <c r="D35" s="37">
        <v>625</v>
      </c>
      <c r="E35" s="34">
        <f t="shared" si="4"/>
        <v>0.15644555694618273</v>
      </c>
      <c r="F35" s="6"/>
      <c r="G35" s="6"/>
      <c r="H35" s="33" t="s">
        <v>22</v>
      </c>
      <c r="I35" s="38">
        <v>3995</v>
      </c>
      <c r="J35" s="37">
        <v>81</v>
      </c>
      <c r="K35" s="34">
        <f t="shared" si="5"/>
        <v>0.020275344180225283</v>
      </c>
      <c r="L35" s="6"/>
    </row>
    <row r="36" spans="1:12" ht="12.75">
      <c r="A36" s="6"/>
      <c r="B36" s="33" t="s">
        <v>20</v>
      </c>
      <c r="C36" s="38">
        <v>2478</v>
      </c>
      <c r="D36" s="37">
        <v>136</v>
      </c>
      <c r="E36" s="34">
        <f t="shared" si="4"/>
        <v>0.05488297013720742</v>
      </c>
      <c r="F36" s="6"/>
      <c r="G36" s="6"/>
      <c r="H36" s="33" t="s">
        <v>20</v>
      </c>
      <c r="I36" s="38">
        <v>2478</v>
      </c>
      <c r="J36" s="37">
        <v>26</v>
      </c>
      <c r="K36" s="34">
        <f t="shared" si="5"/>
        <v>0.010492332526230832</v>
      </c>
      <c r="L36" s="6"/>
    </row>
    <row r="37" spans="1:12" ht="12.75">
      <c r="A37" s="6"/>
      <c r="B37" s="33" t="s">
        <v>4</v>
      </c>
      <c r="C37" s="37">
        <v>2232</v>
      </c>
      <c r="D37" s="37">
        <v>276</v>
      </c>
      <c r="E37" s="34">
        <f t="shared" si="4"/>
        <v>0.12365591397849462</v>
      </c>
      <c r="F37" s="6"/>
      <c r="G37" s="6"/>
      <c r="H37" s="33" t="s">
        <v>4</v>
      </c>
      <c r="I37" s="37">
        <v>2232</v>
      </c>
      <c r="J37" s="37">
        <v>23</v>
      </c>
      <c r="K37" s="34">
        <f t="shared" si="5"/>
        <v>0.010304659498207885</v>
      </c>
      <c r="L37" s="6"/>
    </row>
    <row r="38" spans="1:12" ht="12.75" customHeight="1">
      <c r="A38" s="6"/>
      <c r="B38" s="33" t="s">
        <v>21</v>
      </c>
      <c r="C38" s="38">
        <v>811</v>
      </c>
      <c r="D38" s="37">
        <v>126</v>
      </c>
      <c r="E38" s="34">
        <f t="shared" si="4"/>
        <v>0.15536374845869297</v>
      </c>
      <c r="F38" s="6"/>
      <c r="G38" s="6"/>
      <c r="H38" s="33" t="s">
        <v>21</v>
      </c>
      <c r="I38" s="38">
        <v>811</v>
      </c>
      <c r="J38" s="37">
        <v>27</v>
      </c>
      <c r="K38" s="34">
        <f t="shared" si="5"/>
        <v>0.03329223181257707</v>
      </c>
      <c r="L38" s="6"/>
    </row>
    <row r="39" spans="1:12" ht="13.5" customHeight="1">
      <c r="A39" s="6"/>
      <c r="B39" s="33" t="s">
        <v>6</v>
      </c>
      <c r="C39" s="38">
        <v>744</v>
      </c>
      <c r="D39" s="37">
        <v>87</v>
      </c>
      <c r="E39" s="34">
        <f t="shared" si="4"/>
        <v>0.11693548387096774</v>
      </c>
      <c r="F39" s="6"/>
      <c r="G39" s="6"/>
      <c r="H39" s="33" t="s">
        <v>6</v>
      </c>
      <c r="I39" s="38">
        <v>744</v>
      </c>
      <c r="J39" s="37">
        <v>3</v>
      </c>
      <c r="K39" s="34">
        <f t="shared" si="5"/>
        <v>0.004032258064516129</v>
      </c>
      <c r="L39" s="6"/>
    </row>
    <row r="40" spans="1:12" ht="12.75">
      <c r="A40" s="6"/>
      <c r="B40" s="33" t="s">
        <v>5</v>
      </c>
      <c r="C40" s="37">
        <v>633</v>
      </c>
      <c r="D40" s="37">
        <v>70</v>
      </c>
      <c r="E40" s="34">
        <f t="shared" si="4"/>
        <v>0.11058451816745656</v>
      </c>
      <c r="F40" s="6"/>
      <c r="G40" s="6"/>
      <c r="H40" s="33" t="s">
        <v>5</v>
      </c>
      <c r="I40" s="37">
        <v>633</v>
      </c>
      <c r="J40" s="37">
        <v>11</v>
      </c>
      <c r="K40" s="34">
        <f t="shared" si="5"/>
        <v>0.017377567140600316</v>
      </c>
      <c r="L40" s="6"/>
    </row>
    <row r="41" spans="1:12" ht="12.75">
      <c r="A41" s="6"/>
      <c r="B41" s="33" t="s">
        <v>7</v>
      </c>
      <c r="C41" s="37">
        <v>107</v>
      </c>
      <c r="D41" s="37">
        <v>4</v>
      </c>
      <c r="E41" s="34">
        <f t="shared" si="4"/>
        <v>0.037383177570093455</v>
      </c>
      <c r="F41" s="6"/>
      <c r="G41" s="6"/>
      <c r="H41" s="33" t="s">
        <v>7</v>
      </c>
      <c r="I41" s="37">
        <v>107</v>
      </c>
      <c r="J41" s="37">
        <v>0</v>
      </c>
      <c r="K41" s="34">
        <f t="shared" si="5"/>
        <v>0</v>
      </c>
      <c r="L41" s="6"/>
    </row>
    <row r="42" spans="1:12" ht="12.75">
      <c r="A42" s="6"/>
      <c r="B42" s="33" t="s">
        <v>47</v>
      </c>
      <c r="C42" s="37">
        <v>5</v>
      </c>
      <c r="D42" s="37">
        <v>0</v>
      </c>
      <c r="E42" s="34">
        <f t="shared" si="4"/>
        <v>0</v>
      </c>
      <c r="F42" s="6"/>
      <c r="G42" s="6"/>
      <c r="H42" s="33" t="s">
        <v>47</v>
      </c>
      <c r="I42" s="37">
        <v>5</v>
      </c>
      <c r="J42" s="37">
        <v>0</v>
      </c>
      <c r="K42" s="34">
        <f t="shared" si="5"/>
        <v>0</v>
      </c>
      <c r="L42" s="6"/>
    </row>
    <row r="43" spans="1:12" ht="12.75">
      <c r="A43" s="6"/>
      <c r="B43" s="33" t="s">
        <v>8</v>
      </c>
      <c r="C43" s="37" t="s">
        <v>26</v>
      </c>
      <c r="D43" s="37" t="s">
        <v>26</v>
      </c>
      <c r="E43" s="34" t="s">
        <v>26</v>
      </c>
      <c r="F43" s="6"/>
      <c r="G43" s="6"/>
      <c r="H43" s="33" t="s">
        <v>8</v>
      </c>
      <c r="I43" s="37" t="s">
        <v>26</v>
      </c>
      <c r="J43" s="37" t="s">
        <v>26</v>
      </c>
      <c r="K43" s="34" t="s">
        <v>26</v>
      </c>
      <c r="L43" s="6"/>
    </row>
    <row r="44" spans="1:12" ht="12.75">
      <c r="A44" s="6"/>
      <c r="B44" s="33" t="s">
        <v>44</v>
      </c>
      <c r="C44" s="37" t="s">
        <v>26</v>
      </c>
      <c r="D44" s="37" t="s">
        <v>26</v>
      </c>
      <c r="E44" s="34" t="s">
        <v>26</v>
      </c>
      <c r="F44" s="6"/>
      <c r="G44" s="6"/>
      <c r="H44" s="33" t="s">
        <v>44</v>
      </c>
      <c r="I44" s="37" t="s">
        <v>26</v>
      </c>
      <c r="J44" s="37" t="s">
        <v>26</v>
      </c>
      <c r="K44" s="34" t="s">
        <v>26</v>
      </c>
      <c r="L44" s="6"/>
    </row>
    <row r="45" spans="1:12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</row>
    <row r="46" spans="1:12" ht="12.75">
      <c r="A46" s="22"/>
      <c r="B46" s="23"/>
      <c r="C46" s="22"/>
      <c r="D46" s="22"/>
      <c r="E46" s="22"/>
      <c r="F46" s="22"/>
      <c r="G46" s="22"/>
      <c r="H46" s="22"/>
      <c r="I46" s="22"/>
      <c r="J46" s="22"/>
      <c r="K46" s="22"/>
      <c r="L46" s="22"/>
    </row>
    <row r="47" spans="1:12" ht="84" customHeight="1">
      <c r="A47" s="24" t="s">
        <v>32</v>
      </c>
      <c r="B47" s="2" t="s">
        <v>1</v>
      </c>
      <c r="C47" s="2" t="s">
        <v>2</v>
      </c>
      <c r="D47" s="20" t="s">
        <v>30</v>
      </c>
      <c r="E47" s="2" t="s">
        <v>3</v>
      </c>
      <c r="F47" s="22"/>
      <c r="G47" s="24" t="s">
        <v>33</v>
      </c>
      <c r="H47" s="3" t="s">
        <v>1</v>
      </c>
      <c r="I47" s="3" t="s">
        <v>2</v>
      </c>
      <c r="J47" s="21" t="s">
        <v>31</v>
      </c>
      <c r="K47" s="3" t="s">
        <v>3</v>
      </c>
      <c r="L47" s="22"/>
    </row>
    <row r="48" spans="1:12" ht="12.75">
      <c r="A48" s="22"/>
      <c r="B48" s="33" t="s">
        <v>23</v>
      </c>
      <c r="C48" s="37">
        <v>4789</v>
      </c>
      <c r="D48" s="37">
        <v>3176</v>
      </c>
      <c r="E48" s="34">
        <f aca="true" t="shared" si="6" ref="E48:E56">D48/C48</f>
        <v>0.6631864689914387</v>
      </c>
      <c r="F48" s="22"/>
      <c r="G48" s="22"/>
      <c r="H48" s="33" t="s">
        <v>23</v>
      </c>
      <c r="I48" s="37">
        <v>4789</v>
      </c>
      <c r="J48" s="37">
        <v>179</v>
      </c>
      <c r="K48" s="34">
        <f aca="true" t="shared" si="7" ref="K48:K56">J48/I48</f>
        <v>0.03737732303194821</v>
      </c>
      <c r="L48" s="22"/>
    </row>
    <row r="49" spans="1:12" ht="12.75">
      <c r="A49" s="22"/>
      <c r="B49" s="33" t="s">
        <v>22</v>
      </c>
      <c r="C49" s="38">
        <v>3995</v>
      </c>
      <c r="D49" s="37">
        <v>2455</v>
      </c>
      <c r="E49" s="34">
        <f t="shared" si="6"/>
        <v>0.6145181476846058</v>
      </c>
      <c r="F49" s="22"/>
      <c r="G49" s="22"/>
      <c r="H49" s="33" t="s">
        <v>22</v>
      </c>
      <c r="I49" s="38">
        <v>3995</v>
      </c>
      <c r="J49" s="37">
        <v>237</v>
      </c>
      <c r="K49" s="34">
        <f t="shared" si="7"/>
        <v>0.05932415519399249</v>
      </c>
      <c r="L49" s="22"/>
    </row>
    <row r="50" spans="1:12" ht="12.75">
      <c r="A50" s="22"/>
      <c r="B50" s="33" t="s">
        <v>20</v>
      </c>
      <c r="C50" s="38">
        <v>2478</v>
      </c>
      <c r="D50" s="37">
        <v>1420</v>
      </c>
      <c r="E50" s="34">
        <f t="shared" si="6"/>
        <v>0.5730427764326069</v>
      </c>
      <c r="F50" s="22"/>
      <c r="G50" s="22"/>
      <c r="H50" s="33" t="s">
        <v>20</v>
      </c>
      <c r="I50" s="38">
        <v>2478</v>
      </c>
      <c r="J50" s="37">
        <v>148</v>
      </c>
      <c r="K50" s="34">
        <f t="shared" si="7"/>
        <v>0.05972558514931396</v>
      </c>
      <c r="L50" s="22"/>
    </row>
    <row r="51" spans="1:12" ht="12.75">
      <c r="A51" s="22"/>
      <c r="B51" s="33" t="s">
        <v>4</v>
      </c>
      <c r="C51" s="37">
        <v>2232</v>
      </c>
      <c r="D51" s="37">
        <v>1449</v>
      </c>
      <c r="E51" s="34">
        <f t="shared" si="6"/>
        <v>0.6491935483870968</v>
      </c>
      <c r="F51" s="22"/>
      <c r="G51" s="22"/>
      <c r="H51" s="33" t="s">
        <v>4</v>
      </c>
      <c r="I51" s="37">
        <v>2232</v>
      </c>
      <c r="J51" s="37">
        <v>102</v>
      </c>
      <c r="K51" s="34">
        <f t="shared" si="7"/>
        <v>0.0456989247311828</v>
      </c>
      <c r="L51" s="22"/>
    </row>
    <row r="52" spans="1:12" ht="12.75">
      <c r="A52" s="22"/>
      <c r="B52" s="33" t="s">
        <v>21</v>
      </c>
      <c r="C52" s="38">
        <v>811</v>
      </c>
      <c r="D52" s="37">
        <v>502</v>
      </c>
      <c r="E52" s="34">
        <f t="shared" si="6"/>
        <v>0.6189889025893958</v>
      </c>
      <c r="F52" s="22"/>
      <c r="G52" s="22"/>
      <c r="H52" s="33" t="s">
        <v>21</v>
      </c>
      <c r="I52" s="38">
        <v>811</v>
      </c>
      <c r="J52" s="37">
        <v>84</v>
      </c>
      <c r="K52" s="34">
        <f t="shared" si="7"/>
        <v>0.10357583230579531</v>
      </c>
      <c r="L52" s="22"/>
    </row>
    <row r="53" spans="1:12" ht="12.75">
      <c r="A53" s="22"/>
      <c r="B53" s="33" t="s">
        <v>6</v>
      </c>
      <c r="C53" s="38">
        <v>744</v>
      </c>
      <c r="D53" s="37">
        <v>468</v>
      </c>
      <c r="E53" s="34">
        <f t="shared" si="6"/>
        <v>0.6290322580645161</v>
      </c>
      <c r="F53" s="22"/>
      <c r="G53" s="22"/>
      <c r="H53" s="33" t="s">
        <v>6</v>
      </c>
      <c r="I53" s="38">
        <v>744</v>
      </c>
      <c r="J53" s="37">
        <v>13</v>
      </c>
      <c r="K53" s="34">
        <f t="shared" si="7"/>
        <v>0.01747311827956989</v>
      </c>
      <c r="L53" s="22"/>
    </row>
    <row r="54" spans="1:12" ht="12.75">
      <c r="A54" s="22"/>
      <c r="B54" s="33" t="s">
        <v>5</v>
      </c>
      <c r="C54" s="37">
        <v>633</v>
      </c>
      <c r="D54" s="37">
        <v>347</v>
      </c>
      <c r="E54" s="34">
        <f t="shared" si="6"/>
        <v>0.5481832543443917</v>
      </c>
      <c r="F54" s="22"/>
      <c r="G54" s="22"/>
      <c r="H54" s="33" t="s">
        <v>5</v>
      </c>
      <c r="I54" s="37">
        <v>633</v>
      </c>
      <c r="J54" s="37">
        <v>21</v>
      </c>
      <c r="K54" s="34">
        <f t="shared" si="7"/>
        <v>0.03317535545023697</v>
      </c>
      <c r="L54" s="22"/>
    </row>
    <row r="55" spans="1:12" ht="12.75">
      <c r="A55" s="22"/>
      <c r="B55" s="33" t="s">
        <v>7</v>
      </c>
      <c r="C55" s="37">
        <v>107</v>
      </c>
      <c r="D55" s="37">
        <v>80</v>
      </c>
      <c r="E55" s="34">
        <f t="shared" si="6"/>
        <v>0.7476635514018691</v>
      </c>
      <c r="F55" s="22"/>
      <c r="G55" s="22"/>
      <c r="H55" s="33" t="s">
        <v>7</v>
      </c>
      <c r="I55" s="37">
        <v>107</v>
      </c>
      <c r="J55" s="37">
        <v>0</v>
      </c>
      <c r="K55" s="34">
        <f t="shared" si="7"/>
        <v>0</v>
      </c>
      <c r="L55" s="22"/>
    </row>
    <row r="56" spans="1:12" ht="12.75">
      <c r="A56" s="22"/>
      <c r="B56" s="33" t="s">
        <v>47</v>
      </c>
      <c r="C56" s="37">
        <v>5</v>
      </c>
      <c r="D56" s="37">
        <v>1</v>
      </c>
      <c r="E56" s="34">
        <f t="shared" si="6"/>
        <v>0.2</v>
      </c>
      <c r="F56" s="22"/>
      <c r="G56" s="22"/>
      <c r="H56" s="33" t="s">
        <v>47</v>
      </c>
      <c r="I56" s="37">
        <v>5</v>
      </c>
      <c r="J56" s="37">
        <v>0</v>
      </c>
      <c r="K56" s="34">
        <f t="shared" si="7"/>
        <v>0</v>
      </c>
      <c r="L56" s="22"/>
    </row>
    <row r="57" spans="1:12" ht="12.75">
      <c r="A57" s="22"/>
      <c r="B57" s="33" t="s">
        <v>8</v>
      </c>
      <c r="C57" s="37" t="s">
        <v>26</v>
      </c>
      <c r="D57" s="37" t="s">
        <v>26</v>
      </c>
      <c r="E57" s="34" t="s">
        <v>26</v>
      </c>
      <c r="F57" s="22"/>
      <c r="G57" s="22"/>
      <c r="H57" s="33" t="s">
        <v>8</v>
      </c>
      <c r="I57" s="37" t="s">
        <v>26</v>
      </c>
      <c r="J57" s="37" t="s">
        <v>26</v>
      </c>
      <c r="K57" s="34" t="s">
        <v>26</v>
      </c>
      <c r="L57" s="22"/>
    </row>
    <row r="58" spans="1:12" ht="12.75">
      <c r="A58" s="22"/>
      <c r="B58" s="33" t="s">
        <v>44</v>
      </c>
      <c r="C58" s="37" t="s">
        <v>26</v>
      </c>
      <c r="D58" s="37" t="s">
        <v>26</v>
      </c>
      <c r="E58" s="34" t="s">
        <v>26</v>
      </c>
      <c r="F58" s="22"/>
      <c r="G58" s="22"/>
      <c r="H58" s="33" t="s">
        <v>44</v>
      </c>
      <c r="I58" s="37" t="s">
        <v>26</v>
      </c>
      <c r="J58" s="37" t="s">
        <v>26</v>
      </c>
      <c r="K58" s="34" t="s">
        <v>26</v>
      </c>
      <c r="L58" s="22"/>
    </row>
    <row r="59" spans="1:12" ht="12.75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</row>
  </sheetData>
  <printOptions/>
  <pageMargins left="0.75" right="0.75" top="1" bottom="1" header="0.5" footer="0.5"/>
  <pageSetup horizontalDpi="360" verticalDpi="360" orientation="portrait" scale="57" r:id="rId1"/>
  <colBreaks count="1" manualBreakCount="1">
    <brk id="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L61"/>
  <sheetViews>
    <sheetView view="pageBreakPreview" zoomScale="75" zoomScaleNormal="60" zoomScaleSheetLayoutView="75" workbookViewId="0" topLeftCell="A1">
      <selection activeCell="H50" sqref="H50:K60"/>
    </sheetView>
  </sheetViews>
  <sheetFormatPr defaultColWidth="9.140625" defaultRowHeight="12.75"/>
  <cols>
    <col min="1" max="1" width="17.7109375" style="0" customWidth="1"/>
    <col min="2" max="5" width="21.140625" style="0" customWidth="1"/>
    <col min="7" max="7" width="17.7109375" style="0" customWidth="1"/>
    <col min="8" max="11" width="21.140625" style="0" customWidth="1"/>
    <col min="14" max="14" width="10.28125" style="0" customWidth="1"/>
  </cols>
  <sheetData>
    <row r="2" spans="1:7" ht="54">
      <c r="A2" s="4" t="s">
        <v>19</v>
      </c>
      <c r="G2" s="4" t="s">
        <v>19</v>
      </c>
    </row>
    <row r="3" spans="1:11" ht="36" customHeight="1">
      <c r="A3" s="4" t="s">
        <v>34</v>
      </c>
      <c r="C3" s="4"/>
      <c r="D3" s="4" t="s">
        <v>37</v>
      </c>
      <c r="E3" s="25">
        <v>0.18</v>
      </c>
      <c r="F3" s="1"/>
      <c r="G3" s="4" t="s">
        <v>35</v>
      </c>
      <c r="I3" s="1"/>
      <c r="J3" s="4" t="s">
        <v>37</v>
      </c>
      <c r="K3" s="25">
        <v>0.15</v>
      </c>
    </row>
    <row r="4" spans="1:12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2" ht="79.5" customHeight="1">
      <c r="A5" s="8"/>
      <c r="B5" s="6" t="s">
        <v>73</v>
      </c>
      <c r="C5" s="6"/>
      <c r="D5" s="6"/>
      <c r="E5" s="6"/>
      <c r="F5" s="8"/>
      <c r="G5" s="6"/>
      <c r="H5" s="6" t="s">
        <v>74</v>
      </c>
      <c r="I5" s="6"/>
      <c r="J5" s="6"/>
      <c r="K5" s="6"/>
      <c r="L5" s="8"/>
    </row>
    <row r="6" spans="1:12" ht="63">
      <c r="A6" s="10" t="s">
        <v>45</v>
      </c>
      <c r="B6" s="2" t="s">
        <v>1</v>
      </c>
      <c r="C6" s="2" t="s">
        <v>2</v>
      </c>
      <c r="D6" s="2" t="s">
        <v>116</v>
      </c>
      <c r="E6" s="2" t="s">
        <v>3</v>
      </c>
      <c r="F6" s="8"/>
      <c r="G6" s="10" t="s">
        <v>45</v>
      </c>
      <c r="H6" s="3" t="s">
        <v>1</v>
      </c>
      <c r="I6" s="3" t="s">
        <v>2</v>
      </c>
      <c r="J6" s="3" t="s">
        <v>117</v>
      </c>
      <c r="K6" s="3" t="s">
        <v>3</v>
      </c>
      <c r="L6" s="8"/>
    </row>
    <row r="7" spans="1:12" ht="12.75">
      <c r="A7" s="11"/>
      <c r="B7" s="33" t="s">
        <v>20</v>
      </c>
      <c r="C7" s="37">
        <f>19+19+4754</f>
        <v>4792</v>
      </c>
      <c r="D7" s="37">
        <v>20</v>
      </c>
      <c r="E7" s="34">
        <f>D7/C7</f>
        <v>0.004173622704507512</v>
      </c>
      <c r="F7" s="8"/>
      <c r="G7" s="15"/>
      <c r="H7" s="33" t="s">
        <v>20</v>
      </c>
      <c r="I7" s="37">
        <f>19+19+4754</f>
        <v>4792</v>
      </c>
      <c r="J7" s="37">
        <v>6</v>
      </c>
      <c r="K7" s="34">
        <f aca="true" t="shared" si="0" ref="K7:K17">J7/I7</f>
        <v>0.0012520868113522537</v>
      </c>
      <c r="L7" s="8"/>
    </row>
    <row r="8" spans="1:12" ht="12.75">
      <c r="A8" s="11"/>
      <c r="B8" s="33" t="s">
        <v>4</v>
      </c>
      <c r="C8" s="38">
        <v>4162</v>
      </c>
      <c r="D8" s="37">
        <v>27</v>
      </c>
      <c r="E8" s="34">
        <f>D8/C8</f>
        <v>0.0064872657376261415</v>
      </c>
      <c r="F8" s="8"/>
      <c r="G8" s="15"/>
      <c r="H8" s="33" t="s">
        <v>4</v>
      </c>
      <c r="I8" s="38">
        <v>4162</v>
      </c>
      <c r="J8" s="37">
        <v>2</v>
      </c>
      <c r="K8" s="34">
        <f t="shared" si="0"/>
        <v>0.0004805382027871216</v>
      </c>
      <c r="L8" s="8"/>
    </row>
    <row r="9" spans="1:12" ht="12.75">
      <c r="A9" s="11"/>
      <c r="B9" s="33" t="s">
        <v>23</v>
      </c>
      <c r="C9" s="37">
        <v>2798</v>
      </c>
      <c r="D9" s="37">
        <v>13</v>
      </c>
      <c r="E9" s="34">
        <f>D9/C9</f>
        <v>0.004646175839885632</v>
      </c>
      <c r="F9" s="8"/>
      <c r="G9" s="15"/>
      <c r="H9" s="33" t="s">
        <v>23</v>
      </c>
      <c r="I9" s="37">
        <v>2798</v>
      </c>
      <c r="J9" s="37">
        <v>2</v>
      </c>
      <c r="K9" s="34">
        <f t="shared" si="0"/>
        <v>0.0007147962830593281</v>
      </c>
      <c r="L9" s="8"/>
    </row>
    <row r="10" spans="1:12" ht="12.75">
      <c r="A10" s="11"/>
      <c r="B10" s="33" t="s">
        <v>6</v>
      </c>
      <c r="C10" s="38">
        <v>2028</v>
      </c>
      <c r="D10" s="37">
        <v>10</v>
      </c>
      <c r="E10" s="34">
        <f>D10/C10</f>
        <v>0.004930966469428008</v>
      </c>
      <c r="F10" s="8"/>
      <c r="G10" s="15"/>
      <c r="H10" s="33" t="s">
        <v>6</v>
      </c>
      <c r="I10" s="38">
        <v>2028</v>
      </c>
      <c r="J10" s="37">
        <v>2</v>
      </c>
      <c r="K10" s="34">
        <f t="shared" si="0"/>
        <v>0.0009861932938856016</v>
      </c>
      <c r="L10" s="8"/>
    </row>
    <row r="11" spans="1:12" ht="12.75">
      <c r="A11" s="11"/>
      <c r="B11" s="33" t="s">
        <v>5</v>
      </c>
      <c r="C11" s="38">
        <v>1521</v>
      </c>
      <c r="D11" s="37">
        <v>8</v>
      </c>
      <c r="E11" s="34">
        <f aca="true" t="shared" si="1" ref="E11:E17">D11/C11</f>
        <v>0.005259697567389875</v>
      </c>
      <c r="F11" s="8"/>
      <c r="G11" s="15"/>
      <c r="H11" s="33" t="s">
        <v>5</v>
      </c>
      <c r="I11" s="38">
        <v>1521</v>
      </c>
      <c r="J11" s="37">
        <v>3</v>
      </c>
      <c r="K11" s="34">
        <f t="shared" si="0"/>
        <v>0.0019723865877712033</v>
      </c>
      <c r="L11" s="8"/>
    </row>
    <row r="12" spans="1:12" ht="12.75">
      <c r="A12" s="11"/>
      <c r="B12" s="33" t="s">
        <v>22</v>
      </c>
      <c r="C12" s="37">
        <v>1496</v>
      </c>
      <c r="D12" s="37">
        <v>6</v>
      </c>
      <c r="E12" s="34">
        <f t="shared" si="1"/>
        <v>0.004010695187165776</v>
      </c>
      <c r="F12" s="8"/>
      <c r="G12" s="15"/>
      <c r="H12" s="33" t="s">
        <v>22</v>
      </c>
      <c r="I12" s="37">
        <v>1496</v>
      </c>
      <c r="J12" s="37">
        <v>2</v>
      </c>
      <c r="K12" s="34">
        <f t="shared" si="0"/>
        <v>0.001336898395721925</v>
      </c>
      <c r="L12" s="8"/>
    </row>
    <row r="13" spans="1:12" ht="12.75">
      <c r="A13" s="11"/>
      <c r="B13" s="33" t="s">
        <v>8</v>
      </c>
      <c r="C13" s="37">
        <v>1251</v>
      </c>
      <c r="D13" s="37">
        <v>4</v>
      </c>
      <c r="E13" s="34">
        <f>D13/C13</f>
        <v>0.0031974420463629096</v>
      </c>
      <c r="F13" s="8"/>
      <c r="G13" s="15"/>
      <c r="H13" s="33" t="s">
        <v>8</v>
      </c>
      <c r="I13" s="37">
        <v>1251</v>
      </c>
      <c r="J13" s="37">
        <v>8</v>
      </c>
      <c r="K13" s="34">
        <f t="shared" si="0"/>
        <v>0.006394884092725819</v>
      </c>
      <c r="L13" s="8"/>
    </row>
    <row r="14" spans="1:12" ht="12.75">
      <c r="A14" s="11"/>
      <c r="B14" s="33" t="s">
        <v>21</v>
      </c>
      <c r="C14" s="38">
        <v>411</v>
      </c>
      <c r="D14" s="37">
        <v>2</v>
      </c>
      <c r="E14" s="34">
        <f t="shared" si="1"/>
        <v>0.004866180048661801</v>
      </c>
      <c r="F14" s="8"/>
      <c r="G14" s="11"/>
      <c r="H14" s="33" t="s">
        <v>21</v>
      </c>
      <c r="I14" s="38">
        <v>411</v>
      </c>
      <c r="J14" s="37">
        <v>1</v>
      </c>
      <c r="K14" s="34">
        <f t="shared" si="0"/>
        <v>0.0024330900243309003</v>
      </c>
      <c r="L14" s="8"/>
    </row>
    <row r="15" spans="1:12" ht="12.75">
      <c r="A15" s="11"/>
      <c r="B15" s="33" t="s">
        <v>47</v>
      </c>
      <c r="C15" s="38">
        <v>175</v>
      </c>
      <c r="D15" s="37">
        <v>1</v>
      </c>
      <c r="E15" s="34">
        <f t="shared" si="1"/>
        <v>0.005714285714285714</v>
      </c>
      <c r="F15" s="8"/>
      <c r="G15" s="11"/>
      <c r="H15" s="33" t="s">
        <v>47</v>
      </c>
      <c r="I15" s="38">
        <v>175</v>
      </c>
      <c r="J15" s="37">
        <v>0</v>
      </c>
      <c r="K15" s="34">
        <f t="shared" si="0"/>
        <v>0</v>
      </c>
      <c r="L15" s="8"/>
    </row>
    <row r="16" spans="1:12" ht="12.75">
      <c r="A16" s="11"/>
      <c r="B16" s="33" t="s">
        <v>7</v>
      </c>
      <c r="C16" s="37">
        <v>136</v>
      </c>
      <c r="D16" s="37">
        <v>1</v>
      </c>
      <c r="E16" s="34">
        <f t="shared" si="1"/>
        <v>0.007352941176470588</v>
      </c>
      <c r="F16" s="8"/>
      <c r="G16" s="11"/>
      <c r="H16" s="33" t="s">
        <v>7</v>
      </c>
      <c r="I16" s="37">
        <v>136</v>
      </c>
      <c r="J16" s="37">
        <v>1</v>
      </c>
      <c r="K16" s="34">
        <f t="shared" si="0"/>
        <v>0.007352941176470588</v>
      </c>
      <c r="L16" s="8"/>
    </row>
    <row r="17" spans="1:12" ht="12.75">
      <c r="A17" s="11"/>
      <c r="B17" s="33" t="s">
        <v>44</v>
      </c>
      <c r="C17" s="37">
        <v>78</v>
      </c>
      <c r="D17" s="37">
        <v>0</v>
      </c>
      <c r="E17" s="34">
        <f t="shared" si="1"/>
        <v>0</v>
      </c>
      <c r="F17" s="8"/>
      <c r="G17" s="11"/>
      <c r="H17" s="33" t="s">
        <v>44</v>
      </c>
      <c r="I17" s="37">
        <v>78</v>
      </c>
      <c r="J17" s="37">
        <v>0</v>
      </c>
      <c r="K17" s="34">
        <f t="shared" si="0"/>
        <v>0</v>
      </c>
      <c r="L17" s="8"/>
    </row>
    <row r="18" spans="1:12" ht="12.75">
      <c r="A18" s="11"/>
      <c r="B18" s="8"/>
      <c r="C18" s="8"/>
      <c r="D18" s="8"/>
      <c r="E18" s="8"/>
      <c r="F18" s="8"/>
      <c r="G18" s="11"/>
      <c r="H18" s="8"/>
      <c r="I18" s="8"/>
      <c r="J18" s="8"/>
      <c r="K18" s="8"/>
      <c r="L18" s="8"/>
    </row>
    <row r="19" spans="1:12" ht="76.5">
      <c r="A19" s="12"/>
      <c r="B19" s="7" t="s">
        <v>75</v>
      </c>
      <c r="C19" s="7"/>
      <c r="D19" s="7"/>
      <c r="E19" s="7"/>
      <c r="F19" s="7"/>
      <c r="G19" s="14"/>
      <c r="H19" s="7" t="s">
        <v>76</v>
      </c>
      <c r="I19" s="7"/>
      <c r="J19" s="7"/>
      <c r="K19" s="7"/>
      <c r="L19" s="9"/>
    </row>
    <row r="20" spans="1:12" ht="12.75">
      <c r="A20" s="12"/>
      <c r="B20" s="7"/>
      <c r="C20" s="7"/>
      <c r="D20" s="7"/>
      <c r="E20" s="7"/>
      <c r="F20" s="7"/>
      <c r="G20" s="14"/>
      <c r="H20" s="7"/>
      <c r="I20" s="7"/>
      <c r="J20" s="7"/>
      <c r="K20" s="7"/>
      <c r="L20" s="9"/>
    </row>
    <row r="21" spans="1:12" ht="63">
      <c r="A21" s="13" t="s">
        <v>28</v>
      </c>
      <c r="B21" s="2" t="s">
        <v>1</v>
      </c>
      <c r="C21" s="2" t="s">
        <v>2</v>
      </c>
      <c r="D21" s="2" t="s">
        <v>118</v>
      </c>
      <c r="E21" s="2" t="s">
        <v>3</v>
      </c>
      <c r="F21" s="9"/>
      <c r="G21" s="13" t="s">
        <v>28</v>
      </c>
      <c r="H21" s="3" t="s">
        <v>1</v>
      </c>
      <c r="I21" s="3" t="s">
        <v>2</v>
      </c>
      <c r="J21" s="3" t="s">
        <v>119</v>
      </c>
      <c r="K21" s="3" t="s">
        <v>3</v>
      </c>
      <c r="L21" s="9"/>
    </row>
    <row r="22" spans="1:12" ht="12.75">
      <c r="A22" s="12"/>
      <c r="B22" s="33" t="s">
        <v>20</v>
      </c>
      <c r="C22" s="37">
        <f>19+19+4754</f>
        <v>4792</v>
      </c>
      <c r="D22" s="37">
        <v>65</v>
      </c>
      <c r="E22" s="34">
        <f aca="true" t="shared" si="2" ref="E22:E32">D22/C22</f>
        <v>0.013564273789649415</v>
      </c>
      <c r="F22" s="9"/>
      <c r="G22" s="14"/>
      <c r="H22" s="33" t="s">
        <v>20</v>
      </c>
      <c r="I22" s="37">
        <f>19+19+4754</f>
        <v>4792</v>
      </c>
      <c r="J22" s="37">
        <v>19</v>
      </c>
      <c r="K22" s="34">
        <f aca="true" t="shared" si="3" ref="K22:K32">J22/I22</f>
        <v>0.003964941569282137</v>
      </c>
      <c r="L22" s="9"/>
    </row>
    <row r="23" spans="1:12" ht="12.75">
      <c r="A23" s="12"/>
      <c r="B23" s="33" t="s">
        <v>4</v>
      </c>
      <c r="C23" s="38">
        <v>4162</v>
      </c>
      <c r="D23" s="37">
        <v>64</v>
      </c>
      <c r="E23" s="34">
        <f t="shared" si="2"/>
        <v>0.015377222489187891</v>
      </c>
      <c r="F23" s="9"/>
      <c r="G23" s="14"/>
      <c r="H23" s="33" t="s">
        <v>4</v>
      </c>
      <c r="I23" s="38">
        <v>4162</v>
      </c>
      <c r="J23" s="37">
        <v>27</v>
      </c>
      <c r="K23" s="34">
        <f t="shared" si="3"/>
        <v>0.0064872657376261415</v>
      </c>
      <c r="L23" s="9"/>
    </row>
    <row r="24" spans="1:12" ht="12.75">
      <c r="A24" s="12"/>
      <c r="B24" s="33" t="s">
        <v>23</v>
      </c>
      <c r="C24" s="37">
        <v>2798</v>
      </c>
      <c r="D24" s="37">
        <v>26</v>
      </c>
      <c r="E24" s="34">
        <f t="shared" si="2"/>
        <v>0.009292351679771264</v>
      </c>
      <c r="F24" s="9"/>
      <c r="G24" s="14"/>
      <c r="H24" s="33" t="s">
        <v>23</v>
      </c>
      <c r="I24" s="37">
        <v>2798</v>
      </c>
      <c r="J24" s="37">
        <v>7</v>
      </c>
      <c r="K24" s="34">
        <f t="shared" si="3"/>
        <v>0.0025017869907076485</v>
      </c>
      <c r="L24" s="9"/>
    </row>
    <row r="25" spans="1:12" ht="12.75">
      <c r="A25" s="12"/>
      <c r="B25" s="33" t="s">
        <v>6</v>
      </c>
      <c r="C25" s="38">
        <v>2028</v>
      </c>
      <c r="D25" s="37">
        <v>15</v>
      </c>
      <c r="E25" s="34">
        <f t="shared" si="2"/>
        <v>0.0073964497041420114</v>
      </c>
      <c r="F25" s="9"/>
      <c r="G25" s="14"/>
      <c r="H25" s="33" t="s">
        <v>6</v>
      </c>
      <c r="I25" s="38">
        <v>2028</v>
      </c>
      <c r="J25" s="37">
        <v>8</v>
      </c>
      <c r="K25" s="34">
        <f t="shared" si="3"/>
        <v>0.0039447731755424065</v>
      </c>
      <c r="L25" s="9"/>
    </row>
    <row r="26" spans="1:12" ht="12.75">
      <c r="A26" s="12"/>
      <c r="B26" s="33" t="s">
        <v>5</v>
      </c>
      <c r="C26" s="38">
        <v>1521</v>
      </c>
      <c r="D26" s="37">
        <v>19</v>
      </c>
      <c r="E26" s="34">
        <f t="shared" si="2"/>
        <v>0.012491781722550954</v>
      </c>
      <c r="F26" s="9"/>
      <c r="G26" s="14"/>
      <c r="H26" s="33" t="s">
        <v>5</v>
      </c>
      <c r="I26" s="38">
        <v>1521</v>
      </c>
      <c r="J26" s="37">
        <v>6</v>
      </c>
      <c r="K26" s="34">
        <f t="shared" si="3"/>
        <v>0.0039447731755424065</v>
      </c>
      <c r="L26" s="9"/>
    </row>
    <row r="27" spans="1:12" ht="12.75">
      <c r="A27" s="12"/>
      <c r="B27" s="33" t="s">
        <v>22</v>
      </c>
      <c r="C27" s="37">
        <v>1496</v>
      </c>
      <c r="D27" s="37">
        <v>21</v>
      </c>
      <c r="E27" s="34">
        <f t="shared" si="2"/>
        <v>0.014037433155080214</v>
      </c>
      <c r="F27" s="9"/>
      <c r="G27" s="14"/>
      <c r="H27" s="33" t="s">
        <v>22</v>
      </c>
      <c r="I27" s="37">
        <v>1496</v>
      </c>
      <c r="J27" s="37">
        <v>6</v>
      </c>
      <c r="K27" s="34">
        <f t="shared" si="3"/>
        <v>0.004010695187165776</v>
      </c>
      <c r="L27" s="9"/>
    </row>
    <row r="28" spans="1:12" ht="12.75">
      <c r="A28" s="12"/>
      <c r="B28" s="33" t="s">
        <v>8</v>
      </c>
      <c r="C28" s="37">
        <v>1251</v>
      </c>
      <c r="D28" s="37">
        <v>16</v>
      </c>
      <c r="E28" s="34">
        <f t="shared" si="2"/>
        <v>0.012789768185451638</v>
      </c>
      <c r="F28" s="9"/>
      <c r="G28" s="14"/>
      <c r="H28" s="33" t="s">
        <v>8</v>
      </c>
      <c r="I28" s="37">
        <v>1251</v>
      </c>
      <c r="J28" s="37">
        <v>15</v>
      </c>
      <c r="K28" s="34">
        <f t="shared" si="3"/>
        <v>0.011990407673860911</v>
      </c>
      <c r="L28" s="9"/>
    </row>
    <row r="29" spans="1:12" ht="12.75">
      <c r="A29" s="12"/>
      <c r="B29" s="33" t="s">
        <v>21</v>
      </c>
      <c r="C29" s="38">
        <v>411</v>
      </c>
      <c r="D29" s="37">
        <v>7</v>
      </c>
      <c r="E29" s="34">
        <f t="shared" si="2"/>
        <v>0.0170316301703163</v>
      </c>
      <c r="F29" s="9"/>
      <c r="G29" s="14"/>
      <c r="H29" s="33" t="s">
        <v>21</v>
      </c>
      <c r="I29" s="38">
        <v>411</v>
      </c>
      <c r="J29" s="37">
        <v>1</v>
      </c>
      <c r="K29" s="34">
        <f t="shared" si="3"/>
        <v>0.0024330900243309003</v>
      </c>
      <c r="L29" s="9"/>
    </row>
    <row r="30" spans="1:12" ht="12.75">
      <c r="A30" s="12"/>
      <c r="B30" s="33" t="s">
        <v>47</v>
      </c>
      <c r="C30" s="38">
        <v>175</v>
      </c>
      <c r="D30" s="37">
        <v>0</v>
      </c>
      <c r="E30" s="34">
        <f t="shared" si="2"/>
        <v>0</v>
      </c>
      <c r="F30" s="9"/>
      <c r="G30" s="14"/>
      <c r="H30" s="33" t="s">
        <v>47</v>
      </c>
      <c r="I30" s="38">
        <v>175</v>
      </c>
      <c r="J30" s="37">
        <v>0</v>
      </c>
      <c r="K30" s="34">
        <f t="shared" si="3"/>
        <v>0</v>
      </c>
      <c r="L30" s="9"/>
    </row>
    <row r="31" spans="1:12" ht="12.75">
      <c r="A31" s="12"/>
      <c r="B31" s="33" t="s">
        <v>7</v>
      </c>
      <c r="C31" s="37">
        <v>136</v>
      </c>
      <c r="D31" s="37">
        <v>0</v>
      </c>
      <c r="E31" s="34">
        <f t="shared" si="2"/>
        <v>0</v>
      </c>
      <c r="F31" s="9"/>
      <c r="G31" s="14"/>
      <c r="H31" s="33" t="s">
        <v>7</v>
      </c>
      <c r="I31" s="37">
        <v>136</v>
      </c>
      <c r="J31" s="37">
        <v>0</v>
      </c>
      <c r="K31" s="34">
        <f t="shared" si="3"/>
        <v>0</v>
      </c>
      <c r="L31" s="9"/>
    </row>
    <row r="32" spans="1:12" ht="12.75">
      <c r="A32" s="12"/>
      <c r="B32" s="33" t="s">
        <v>44</v>
      </c>
      <c r="C32" s="37">
        <v>78</v>
      </c>
      <c r="D32" s="37">
        <v>0</v>
      </c>
      <c r="E32" s="34">
        <f t="shared" si="2"/>
        <v>0</v>
      </c>
      <c r="F32" s="9"/>
      <c r="G32" s="14"/>
      <c r="H32" s="33" t="s">
        <v>44</v>
      </c>
      <c r="I32" s="37">
        <v>78</v>
      </c>
      <c r="J32" s="37">
        <v>0</v>
      </c>
      <c r="K32" s="34">
        <f t="shared" si="3"/>
        <v>0</v>
      </c>
      <c r="L32" s="9"/>
    </row>
    <row r="33" spans="1:12" ht="12.75">
      <c r="A33" s="12"/>
      <c r="B33" s="9"/>
      <c r="C33" s="9"/>
      <c r="D33" s="9"/>
      <c r="E33" s="9"/>
      <c r="F33" s="9"/>
      <c r="G33" s="12"/>
      <c r="H33" s="9"/>
      <c r="I33" s="9"/>
      <c r="J33" s="9"/>
      <c r="K33" s="9"/>
      <c r="L33" s="9"/>
    </row>
    <row r="34" spans="1:12" ht="76.5">
      <c r="A34" s="11"/>
      <c r="B34" s="6" t="s">
        <v>77</v>
      </c>
      <c r="C34" s="6"/>
      <c r="D34" s="6"/>
      <c r="E34" s="6"/>
      <c r="F34" s="8"/>
      <c r="G34" s="15"/>
      <c r="H34" s="6" t="s">
        <v>78</v>
      </c>
      <c r="I34" s="6"/>
      <c r="J34" s="6"/>
      <c r="K34" s="6"/>
      <c r="L34" s="8"/>
    </row>
    <row r="35" spans="1:12" ht="42">
      <c r="A35" s="10" t="s">
        <v>27</v>
      </c>
      <c r="B35" s="2" t="s">
        <v>1</v>
      </c>
      <c r="C35" s="2" t="s">
        <v>2</v>
      </c>
      <c r="D35" s="2" t="s">
        <v>120</v>
      </c>
      <c r="E35" s="2" t="s">
        <v>3</v>
      </c>
      <c r="F35" s="8"/>
      <c r="G35" s="10" t="s">
        <v>27</v>
      </c>
      <c r="H35" s="3" t="s">
        <v>1</v>
      </c>
      <c r="I35" s="3" t="s">
        <v>2</v>
      </c>
      <c r="J35" s="3" t="s">
        <v>121</v>
      </c>
      <c r="K35" s="3" t="s">
        <v>3</v>
      </c>
      <c r="L35" s="8"/>
    </row>
    <row r="36" spans="1:12" ht="12.75">
      <c r="A36" s="11"/>
      <c r="B36" s="33" t="s">
        <v>20</v>
      </c>
      <c r="C36" s="37">
        <f>19+19+4754</f>
        <v>4792</v>
      </c>
      <c r="D36" s="37">
        <v>46</v>
      </c>
      <c r="E36" s="34">
        <f aca="true" t="shared" si="4" ref="E36:E46">D36/C36</f>
        <v>0.009599332220367279</v>
      </c>
      <c r="F36" s="8"/>
      <c r="G36" s="15"/>
      <c r="H36" s="33" t="s">
        <v>20</v>
      </c>
      <c r="I36" s="37">
        <f>19+19+4754</f>
        <v>4792</v>
      </c>
      <c r="J36" s="37">
        <v>16</v>
      </c>
      <c r="K36" s="34">
        <f aca="true" t="shared" si="5" ref="K36:K46">J36/I36</f>
        <v>0.00333889816360601</v>
      </c>
      <c r="L36" s="8"/>
    </row>
    <row r="37" spans="1:12" ht="12.75">
      <c r="A37" s="11"/>
      <c r="B37" s="33" t="s">
        <v>4</v>
      </c>
      <c r="C37" s="38">
        <v>4162</v>
      </c>
      <c r="D37" s="37">
        <v>59</v>
      </c>
      <c r="E37" s="34">
        <f t="shared" si="4"/>
        <v>0.014175876982220087</v>
      </c>
      <c r="F37" s="8"/>
      <c r="G37" s="15"/>
      <c r="H37" s="33" t="s">
        <v>4</v>
      </c>
      <c r="I37" s="38">
        <v>4162</v>
      </c>
      <c r="J37" s="37">
        <v>29</v>
      </c>
      <c r="K37" s="34">
        <f t="shared" si="5"/>
        <v>0.006967803940413263</v>
      </c>
      <c r="L37" s="8"/>
    </row>
    <row r="38" spans="1:12" ht="12.75">
      <c r="A38" s="11"/>
      <c r="B38" s="33" t="s">
        <v>23</v>
      </c>
      <c r="C38" s="37">
        <v>2798</v>
      </c>
      <c r="D38" s="37">
        <v>47</v>
      </c>
      <c r="E38" s="34">
        <f t="shared" si="4"/>
        <v>0.01679771265189421</v>
      </c>
      <c r="F38" s="8"/>
      <c r="G38" s="15"/>
      <c r="H38" s="33" t="s">
        <v>23</v>
      </c>
      <c r="I38" s="37">
        <v>2798</v>
      </c>
      <c r="J38" s="37">
        <v>20</v>
      </c>
      <c r="K38" s="34">
        <f t="shared" si="5"/>
        <v>0.007147962830593281</v>
      </c>
      <c r="L38" s="8"/>
    </row>
    <row r="39" spans="1:12" ht="12.75">
      <c r="A39" s="11"/>
      <c r="B39" s="33" t="s">
        <v>6</v>
      </c>
      <c r="C39" s="38">
        <v>2028</v>
      </c>
      <c r="D39" s="37">
        <v>24</v>
      </c>
      <c r="E39" s="34">
        <f t="shared" si="4"/>
        <v>0.011834319526627219</v>
      </c>
      <c r="F39" s="8"/>
      <c r="G39" s="15"/>
      <c r="H39" s="33" t="s">
        <v>6</v>
      </c>
      <c r="I39" s="38">
        <v>2028</v>
      </c>
      <c r="J39" s="37">
        <v>5</v>
      </c>
      <c r="K39" s="34">
        <f t="shared" si="5"/>
        <v>0.002465483234714004</v>
      </c>
      <c r="L39" s="8"/>
    </row>
    <row r="40" spans="1:12" ht="12.75">
      <c r="A40" s="11"/>
      <c r="B40" s="33" t="s">
        <v>5</v>
      </c>
      <c r="C40" s="38">
        <v>1521</v>
      </c>
      <c r="D40" s="37">
        <v>6</v>
      </c>
      <c r="E40" s="34">
        <f t="shared" si="4"/>
        <v>0.0039447731755424065</v>
      </c>
      <c r="F40" s="8"/>
      <c r="G40" s="15"/>
      <c r="H40" s="33" t="s">
        <v>5</v>
      </c>
      <c r="I40" s="38">
        <v>1521</v>
      </c>
      <c r="J40" s="37">
        <v>5</v>
      </c>
      <c r="K40" s="34">
        <f t="shared" si="5"/>
        <v>0.003287310979618672</v>
      </c>
      <c r="L40" s="8"/>
    </row>
    <row r="41" spans="1:12" ht="12.75">
      <c r="A41" s="11"/>
      <c r="B41" s="33" t="s">
        <v>22</v>
      </c>
      <c r="C41" s="37">
        <v>1496</v>
      </c>
      <c r="D41" s="37">
        <v>13</v>
      </c>
      <c r="E41" s="34">
        <f t="shared" si="4"/>
        <v>0.008689839572192513</v>
      </c>
      <c r="F41" s="8"/>
      <c r="G41" s="15"/>
      <c r="H41" s="33" t="s">
        <v>22</v>
      </c>
      <c r="I41" s="37">
        <v>1496</v>
      </c>
      <c r="J41" s="37">
        <v>6</v>
      </c>
      <c r="K41" s="34">
        <f t="shared" si="5"/>
        <v>0.004010695187165776</v>
      </c>
      <c r="L41" s="8"/>
    </row>
    <row r="42" spans="1:12" ht="12.75">
      <c r="A42" s="11"/>
      <c r="B42" s="33" t="s">
        <v>8</v>
      </c>
      <c r="C42" s="37">
        <v>1251</v>
      </c>
      <c r="D42" s="37">
        <v>6</v>
      </c>
      <c r="E42" s="34">
        <f t="shared" si="4"/>
        <v>0.004796163069544364</v>
      </c>
      <c r="F42" s="8"/>
      <c r="G42" s="15"/>
      <c r="H42" s="33" t="s">
        <v>8</v>
      </c>
      <c r="I42" s="37">
        <v>1251</v>
      </c>
      <c r="J42" s="37">
        <v>8</v>
      </c>
      <c r="K42" s="34">
        <f t="shared" si="5"/>
        <v>0.006394884092725819</v>
      </c>
      <c r="L42" s="8"/>
    </row>
    <row r="43" spans="1:12" ht="12.75">
      <c r="A43" s="11"/>
      <c r="B43" s="33" t="s">
        <v>21</v>
      </c>
      <c r="C43" s="38">
        <v>411</v>
      </c>
      <c r="D43" s="37">
        <v>6</v>
      </c>
      <c r="E43" s="34">
        <f t="shared" si="4"/>
        <v>0.014598540145985401</v>
      </c>
      <c r="F43" s="8"/>
      <c r="G43" s="11"/>
      <c r="H43" s="33" t="s">
        <v>21</v>
      </c>
      <c r="I43" s="38">
        <v>411</v>
      </c>
      <c r="J43" s="37">
        <v>7</v>
      </c>
      <c r="K43" s="34">
        <f t="shared" si="5"/>
        <v>0.0170316301703163</v>
      </c>
      <c r="L43" s="8"/>
    </row>
    <row r="44" spans="1:12" ht="12.75">
      <c r="A44" s="11"/>
      <c r="B44" s="33" t="s">
        <v>47</v>
      </c>
      <c r="C44" s="38">
        <v>175</v>
      </c>
      <c r="D44" s="37">
        <v>0</v>
      </c>
      <c r="E44" s="34">
        <f t="shared" si="4"/>
        <v>0</v>
      </c>
      <c r="F44" s="8"/>
      <c r="G44" s="11"/>
      <c r="H44" s="33" t="s">
        <v>47</v>
      </c>
      <c r="I44" s="38">
        <v>175</v>
      </c>
      <c r="J44" s="37">
        <v>0</v>
      </c>
      <c r="K44" s="34">
        <f t="shared" si="5"/>
        <v>0</v>
      </c>
      <c r="L44" s="8"/>
    </row>
    <row r="45" spans="1:12" ht="12.75">
      <c r="A45" s="11"/>
      <c r="B45" s="33" t="s">
        <v>7</v>
      </c>
      <c r="C45" s="37">
        <v>136</v>
      </c>
      <c r="D45" s="37">
        <v>1</v>
      </c>
      <c r="E45" s="34">
        <f t="shared" si="4"/>
        <v>0.007352941176470588</v>
      </c>
      <c r="F45" s="8"/>
      <c r="G45" s="11"/>
      <c r="H45" s="33" t="s">
        <v>7</v>
      </c>
      <c r="I45" s="37">
        <v>136</v>
      </c>
      <c r="J45" s="37">
        <v>0</v>
      </c>
      <c r="K45" s="34">
        <f t="shared" si="5"/>
        <v>0</v>
      </c>
      <c r="L45" s="8"/>
    </row>
    <row r="46" spans="1:12" ht="12.75">
      <c r="A46" s="11"/>
      <c r="B46" s="33" t="s">
        <v>44</v>
      </c>
      <c r="C46" s="37">
        <v>78</v>
      </c>
      <c r="D46" s="37">
        <v>0</v>
      </c>
      <c r="E46" s="34">
        <f t="shared" si="4"/>
        <v>0</v>
      </c>
      <c r="F46" s="8"/>
      <c r="G46" s="11"/>
      <c r="H46" s="33" t="s">
        <v>44</v>
      </c>
      <c r="I46" s="37">
        <v>78</v>
      </c>
      <c r="J46" s="37">
        <v>1</v>
      </c>
      <c r="K46" s="34">
        <f t="shared" si="5"/>
        <v>0.01282051282051282</v>
      </c>
      <c r="L46" s="8"/>
    </row>
    <row r="47" spans="1:12" ht="12.7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</row>
    <row r="48" spans="1:12" ht="12.75">
      <c r="A48" s="22"/>
      <c r="B48" s="23"/>
      <c r="C48" s="22"/>
      <c r="D48" s="22"/>
      <c r="E48" s="22"/>
      <c r="F48" s="22"/>
      <c r="G48" s="22"/>
      <c r="H48" s="22"/>
      <c r="I48" s="22"/>
      <c r="J48" s="22"/>
      <c r="K48" s="22"/>
      <c r="L48" s="22"/>
    </row>
    <row r="49" spans="1:12" ht="84">
      <c r="A49" s="24" t="s">
        <v>32</v>
      </c>
      <c r="B49" s="2" t="s">
        <v>1</v>
      </c>
      <c r="C49" s="2" t="s">
        <v>2</v>
      </c>
      <c r="D49" s="20" t="s">
        <v>30</v>
      </c>
      <c r="E49" s="2" t="s">
        <v>3</v>
      </c>
      <c r="F49" s="22"/>
      <c r="G49" s="24" t="s">
        <v>33</v>
      </c>
      <c r="H49" s="3" t="s">
        <v>1</v>
      </c>
      <c r="I49" s="3" t="s">
        <v>2</v>
      </c>
      <c r="J49" s="21" t="s">
        <v>31</v>
      </c>
      <c r="K49" s="3" t="s">
        <v>3</v>
      </c>
      <c r="L49" s="22"/>
    </row>
    <row r="50" spans="1:12" ht="12.75">
      <c r="A50" s="22"/>
      <c r="B50" s="33" t="s">
        <v>20</v>
      </c>
      <c r="C50" s="37">
        <f>19+19+4754</f>
        <v>4792</v>
      </c>
      <c r="D50" s="37">
        <v>261</v>
      </c>
      <c r="E50" s="34">
        <f aca="true" t="shared" si="6" ref="E50:E60">D50/C50</f>
        <v>0.054465776293823036</v>
      </c>
      <c r="F50" s="22"/>
      <c r="G50" s="22"/>
      <c r="H50" s="33" t="s">
        <v>20</v>
      </c>
      <c r="I50" s="37">
        <f>19+19+4754</f>
        <v>4792</v>
      </c>
      <c r="J50" s="37">
        <v>110</v>
      </c>
      <c r="K50" s="34">
        <f aca="true" t="shared" si="7" ref="K50:K60">J50/I50</f>
        <v>0.022954924874791317</v>
      </c>
      <c r="L50" s="22"/>
    </row>
    <row r="51" spans="1:12" ht="12.75">
      <c r="A51" s="22"/>
      <c r="B51" s="33" t="s">
        <v>4</v>
      </c>
      <c r="C51" s="38">
        <v>4162</v>
      </c>
      <c r="D51" s="37">
        <v>252</v>
      </c>
      <c r="E51" s="34">
        <f t="shared" si="6"/>
        <v>0.06054781355117732</v>
      </c>
      <c r="F51" s="22"/>
      <c r="G51" s="22"/>
      <c r="H51" s="33" t="s">
        <v>4</v>
      </c>
      <c r="I51" s="38">
        <v>4162</v>
      </c>
      <c r="J51" s="37">
        <v>97</v>
      </c>
      <c r="K51" s="34">
        <f t="shared" si="7"/>
        <v>0.023306102835175396</v>
      </c>
      <c r="L51" s="22"/>
    </row>
    <row r="52" spans="1:12" ht="12.75">
      <c r="A52" s="22"/>
      <c r="B52" s="33" t="s">
        <v>23</v>
      </c>
      <c r="C52" s="37">
        <v>2798</v>
      </c>
      <c r="D52" s="37">
        <v>183</v>
      </c>
      <c r="E52" s="34">
        <f t="shared" si="6"/>
        <v>0.06540385989992852</v>
      </c>
      <c r="F52" s="22"/>
      <c r="G52" s="22"/>
      <c r="H52" s="33" t="s">
        <v>23</v>
      </c>
      <c r="I52" s="37">
        <v>2798</v>
      </c>
      <c r="J52" s="37">
        <v>74</v>
      </c>
      <c r="K52" s="34">
        <f t="shared" si="7"/>
        <v>0.02644746247319514</v>
      </c>
      <c r="L52" s="22"/>
    </row>
    <row r="53" spans="1:12" ht="12.75">
      <c r="A53" s="22"/>
      <c r="B53" s="33" t="s">
        <v>6</v>
      </c>
      <c r="C53" s="38">
        <v>2028</v>
      </c>
      <c r="D53" s="37">
        <v>82</v>
      </c>
      <c r="E53" s="34">
        <f t="shared" si="6"/>
        <v>0.04043392504930966</v>
      </c>
      <c r="F53" s="22"/>
      <c r="G53" s="22"/>
      <c r="H53" s="33" t="s">
        <v>6</v>
      </c>
      <c r="I53" s="38">
        <v>2028</v>
      </c>
      <c r="J53" s="37">
        <v>42</v>
      </c>
      <c r="K53" s="34">
        <f t="shared" si="7"/>
        <v>0.020710059171597635</v>
      </c>
      <c r="L53" s="22"/>
    </row>
    <row r="54" spans="1:12" ht="12.75">
      <c r="A54" s="22"/>
      <c r="B54" s="33" t="s">
        <v>5</v>
      </c>
      <c r="C54" s="38">
        <v>1521</v>
      </c>
      <c r="D54" s="37">
        <v>58</v>
      </c>
      <c r="E54" s="34">
        <f t="shared" si="6"/>
        <v>0.0381328073635766</v>
      </c>
      <c r="F54" s="22"/>
      <c r="G54" s="22"/>
      <c r="H54" s="33" t="s">
        <v>5</v>
      </c>
      <c r="I54" s="38">
        <v>1521</v>
      </c>
      <c r="J54" s="37">
        <v>27</v>
      </c>
      <c r="K54" s="34">
        <f t="shared" si="7"/>
        <v>0.01775147928994083</v>
      </c>
      <c r="L54" s="22"/>
    </row>
    <row r="55" spans="1:12" ht="12.75">
      <c r="A55" s="22"/>
      <c r="B55" s="33" t="s">
        <v>22</v>
      </c>
      <c r="C55" s="37">
        <v>1496</v>
      </c>
      <c r="D55" s="37">
        <v>67</v>
      </c>
      <c r="E55" s="34">
        <f t="shared" si="6"/>
        <v>0.04478609625668449</v>
      </c>
      <c r="F55" s="22"/>
      <c r="G55" s="22"/>
      <c r="H55" s="33" t="s">
        <v>22</v>
      </c>
      <c r="I55" s="37">
        <v>1496</v>
      </c>
      <c r="J55" s="37">
        <v>30</v>
      </c>
      <c r="K55" s="34">
        <f t="shared" si="7"/>
        <v>0.020053475935828877</v>
      </c>
      <c r="L55" s="22"/>
    </row>
    <row r="56" spans="1:12" ht="12.75">
      <c r="A56" s="22"/>
      <c r="B56" s="33" t="s">
        <v>8</v>
      </c>
      <c r="C56" s="37">
        <v>1251</v>
      </c>
      <c r="D56" s="37">
        <v>50</v>
      </c>
      <c r="E56" s="34">
        <f t="shared" si="6"/>
        <v>0.03996802557953637</v>
      </c>
      <c r="F56" s="22"/>
      <c r="G56" s="22"/>
      <c r="H56" s="33" t="s">
        <v>8</v>
      </c>
      <c r="I56" s="37">
        <v>1251</v>
      </c>
      <c r="J56" s="37">
        <v>48</v>
      </c>
      <c r="K56" s="34">
        <f t="shared" si="7"/>
        <v>0.03836930455635491</v>
      </c>
      <c r="L56" s="22"/>
    </row>
    <row r="57" spans="1:12" ht="12.75">
      <c r="A57" s="22"/>
      <c r="B57" s="33" t="s">
        <v>21</v>
      </c>
      <c r="C57" s="38">
        <v>411</v>
      </c>
      <c r="D57" s="37">
        <v>29</v>
      </c>
      <c r="E57" s="34">
        <f t="shared" si="6"/>
        <v>0.0705596107055961</v>
      </c>
      <c r="F57" s="22"/>
      <c r="G57" s="22"/>
      <c r="H57" s="33" t="s">
        <v>21</v>
      </c>
      <c r="I57" s="38">
        <v>411</v>
      </c>
      <c r="J57" s="37">
        <v>14</v>
      </c>
      <c r="K57" s="34">
        <f t="shared" si="7"/>
        <v>0.0340632603406326</v>
      </c>
      <c r="L57" s="22"/>
    </row>
    <row r="58" spans="1:12" ht="12.75">
      <c r="A58" s="22"/>
      <c r="B58" s="33" t="s">
        <v>47</v>
      </c>
      <c r="C58" s="38">
        <v>175</v>
      </c>
      <c r="D58" s="37">
        <v>1</v>
      </c>
      <c r="E58" s="34">
        <f t="shared" si="6"/>
        <v>0.005714285714285714</v>
      </c>
      <c r="F58" s="22"/>
      <c r="G58" s="22"/>
      <c r="H58" s="33" t="s">
        <v>47</v>
      </c>
      <c r="I58" s="38">
        <v>175</v>
      </c>
      <c r="J58" s="37">
        <v>1</v>
      </c>
      <c r="K58" s="34">
        <f t="shared" si="7"/>
        <v>0.005714285714285714</v>
      </c>
      <c r="L58" s="22"/>
    </row>
    <row r="59" spans="1:12" ht="12.75">
      <c r="A59" s="22"/>
      <c r="B59" s="33" t="s">
        <v>7</v>
      </c>
      <c r="C59" s="37">
        <v>136</v>
      </c>
      <c r="D59" s="37">
        <v>14</v>
      </c>
      <c r="E59" s="34">
        <f t="shared" si="6"/>
        <v>0.10294117647058823</v>
      </c>
      <c r="F59" s="22"/>
      <c r="G59" s="22"/>
      <c r="H59" s="33" t="s">
        <v>7</v>
      </c>
      <c r="I59" s="37">
        <v>136</v>
      </c>
      <c r="J59" s="37">
        <v>6</v>
      </c>
      <c r="K59" s="34">
        <f t="shared" si="7"/>
        <v>0.04411764705882353</v>
      </c>
      <c r="L59" s="22"/>
    </row>
    <row r="60" spans="1:12" ht="12.75">
      <c r="A60" s="22"/>
      <c r="B60" s="33" t="s">
        <v>44</v>
      </c>
      <c r="C60" s="37">
        <v>78</v>
      </c>
      <c r="D60" s="37">
        <v>1</v>
      </c>
      <c r="E60" s="34">
        <f t="shared" si="6"/>
        <v>0.01282051282051282</v>
      </c>
      <c r="F60" s="22"/>
      <c r="G60" s="22"/>
      <c r="H60" s="33" t="s">
        <v>44</v>
      </c>
      <c r="I60" s="37">
        <v>78</v>
      </c>
      <c r="J60" s="37">
        <v>2</v>
      </c>
      <c r="K60" s="34">
        <f t="shared" si="7"/>
        <v>0.02564102564102564</v>
      </c>
      <c r="L60" s="22"/>
    </row>
    <row r="61" spans="1:12" ht="12.75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</row>
  </sheetData>
  <printOptions/>
  <pageMargins left="0.75" right="0.75" top="1" bottom="1" header="0.5" footer="0.5"/>
  <pageSetup horizontalDpi="360" verticalDpi="360" orientation="portrait" scale="52" r:id="rId1"/>
  <colBreaks count="1" manualBreakCount="1">
    <brk id="6" max="6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L60"/>
  <sheetViews>
    <sheetView view="pageBreakPreview" zoomScale="75" zoomScaleNormal="60" zoomScaleSheetLayoutView="75" workbookViewId="0" topLeftCell="A1">
      <selection activeCell="H49" sqref="H49:J59"/>
    </sheetView>
  </sheetViews>
  <sheetFormatPr defaultColWidth="9.140625" defaultRowHeight="12.75"/>
  <cols>
    <col min="1" max="1" width="19.7109375" style="0" customWidth="1"/>
    <col min="2" max="5" width="21.140625" style="0" customWidth="1"/>
    <col min="7" max="7" width="19.7109375" style="0" customWidth="1"/>
    <col min="8" max="11" width="21.140625" style="0" customWidth="1"/>
  </cols>
  <sheetData>
    <row r="2" spans="1:7" ht="36">
      <c r="A2" s="4" t="s">
        <v>15</v>
      </c>
      <c r="G2" s="4" t="s">
        <v>15</v>
      </c>
    </row>
    <row r="3" spans="1:11" ht="36" customHeight="1">
      <c r="A3" s="4" t="s">
        <v>34</v>
      </c>
      <c r="B3" s="4"/>
      <c r="C3" s="1"/>
      <c r="D3" s="4" t="s">
        <v>37</v>
      </c>
      <c r="E3" s="25">
        <v>0.167</v>
      </c>
      <c r="F3" s="1"/>
      <c r="G3" s="4" t="s">
        <v>35</v>
      </c>
      <c r="H3" s="1"/>
      <c r="I3" s="1"/>
      <c r="J3" s="4" t="s">
        <v>37</v>
      </c>
      <c r="K3" s="25">
        <v>0.205</v>
      </c>
    </row>
    <row r="4" spans="1:12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2" ht="63.75">
      <c r="A5" s="8"/>
      <c r="B5" s="6" t="s">
        <v>79</v>
      </c>
      <c r="C5" s="6"/>
      <c r="D5" s="6"/>
      <c r="E5" s="6"/>
      <c r="F5" s="8"/>
      <c r="G5" s="6"/>
      <c r="H5" s="6" t="s">
        <v>80</v>
      </c>
      <c r="I5" s="6"/>
      <c r="J5" s="6"/>
      <c r="K5" s="6"/>
      <c r="L5" s="8"/>
    </row>
    <row r="6" spans="1:12" ht="63">
      <c r="A6" s="10" t="s">
        <v>45</v>
      </c>
      <c r="B6" s="2" t="s">
        <v>1</v>
      </c>
      <c r="C6" s="2" t="s">
        <v>2</v>
      </c>
      <c r="D6" s="2" t="s">
        <v>122</v>
      </c>
      <c r="E6" s="2" t="s">
        <v>3</v>
      </c>
      <c r="F6" s="8"/>
      <c r="G6" s="10" t="s">
        <v>45</v>
      </c>
      <c r="H6" s="3" t="s">
        <v>1</v>
      </c>
      <c r="I6" s="3" t="s">
        <v>2</v>
      </c>
      <c r="J6" s="3" t="s">
        <v>123</v>
      </c>
      <c r="K6" s="3" t="s">
        <v>3</v>
      </c>
      <c r="L6" s="8"/>
    </row>
    <row r="7" spans="1:12" ht="12.75">
      <c r="A7" s="8"/>
      <c r="B7" s="33" t="s">
        <v>23</v>
      </c>
      <c r="C7" s="38">
        <v>3895</v>
      </c>
      <c r="D7" s="37">
        <v>65</v>
      </c>
      <c r="E7" s="34">
        <f aca="true" t="shared" si="0" ref="E7:E15">D7/C7</f>
        <v>0.01668806161745828</v>
      </c>
      <c r="F7" s="8"/>
      <c r="G7" s="6"/>
      <c r="H7" s="33" t="s">
        <v>23</v>
      </c>
      <c r="I7" s="38">
        <v>3895</v>
      </c>
      <c r="J7" s="37">
        <v>31</v>
      </c>
      <c r="K7" s="34">
        <f aca="true" t="shared" si="1" ref="K7:K15">J7/I7</f>
        <v>0.007958921694480103</v>
      </c>
      <c r="L7" s="8"/>
    </row>
    <row r="8" spans="1:12" ht="12.75">
      <c r="A8" s="8"/>
      <c r="B8" s="33" t="s">
        <v>22</v>
      </c>
      <c r="C8" s="38">
        <v>3669</v>
      </c>
      <c r="D8" s="37">
        <v>61</v>
      </c>
      <c r="E8" s="34">
        <f t="shared" si="0"/>
        <v>0.016625783592259472</v>
      </c>
      <c r="F8" s="8"/>
      <c r="G8" s="6"/>
      <c r="H8" s="33" t="s">
        <v>22</v>
      </c>
      <c r="I8" s="38">
        <v>3669</v>
      </c>
      <c r="J8" s="37">
        <v>35</v>
      </c>
      <c r="K8" s="34">
        <f t="shared" si="1"/>
        <v>0.009539384028345598</v>
      </c>
      <c r="L8" s="8"/>
    </row>
    <row r="9" spans="1:12" ht="12.75">
      <c r="A9" s="8"/>
      <c r="B9" s="33" t="s">
        <v>4</v>
      </c>
      <c r="C9" s="38">
        <v>3450</v>
      </c>
      <c r="D9" s="37">
        <v>68</v>
      </c>
      <c r="E9" s="34">
        <f t="shared" si="0"/>
        <v>0.01971014492753623</v>
      </c>
      <c r="F9" s="8"/>
      <c r="G9" s="6"/>
      <c r="H9" s="33" t="s">
        <v>4</v>
      </c>
      <c r="I9" s="38">
        <v>3450</v>
      </c>
      <c r="J9" s="37">
        <v>49</v>
      </c>
      <c r="K9" s="34">
        <f t="shared" si="1"/>
        <v>0.014202898550724638</v>
      </c>
      <c r="L9" s="8"/>
    </row>
    <row r="10" spans="1:12" ht="12.75">
      <c r="A10" s="8"/>
      <c r="B10" s="33" t="s">
        <v>20</v>
      </c>
      <c r="C10" s="37">
        <f>1868+21</f>
        <v>1889</v>
      </c>
      <c r="D10" s="37">
        <v>15</v>
      </c>
      <c r="E10" s="34">
        <f t="shared" si="0"/>
        <v>0.007940709370037057</v>
      </c>
      <c r="F10" s="8"/>
      <c r="G10" s="6"/>
      <c r="H10" s="33" t="s">
        <v>20</v>
      </c>
      <c r="I10" s="37">
        <f>1868+21</f>
        <v>1889</v>
      </c>
      <c r="J10" s="37">
        <v>17</v>
      </c>
      <c r="K10" s="34">
        <f t="shared" si="1"/>
        <v>0.008999470619375331</v>
      </c>
      <c r="L10" s="8"/>
    </row>
    <row r="11" spans="1:12" ht="12.75">
      <c r="A11" s="8"/>
      <c r="B11" s="33" t="s">
        <v>5</v>
      </c>
      <c r="C11" s="38">
        <v>894</v>
      </c>
      <c r="D11" s="37">
        <v>18</v>
      </c>
      <c r="E11" s="34">
        <f t="shared" si="0"/>
        <v>0.020134228187919462</v>
      </c>
      <c r="F11" s="8"/>
      <c r="G11" s="6"/>
      <c r="H11" s="33" t="s">
        <v>5</v>
      </c>
      <c r="I11" s="38">
        <v>894</v>
      </c>
      <c r="J11" s="37">
        <v>10</v>
      </c>
      <c r="K11" s="34">
        <f t="shared" si="1"/>
        <v>0.011185682326621925</v>
      </c>
      <c r="L11" s="8"/>
    </row>
    <row r="12" spans="1:12" ht="12.75">
      <c r="A12" s="8"/>
      <c r="B12" s="33" t="s">
        <v>21</v>
      </c>
      <c r="C12" s="38">
        <v>756</v>
      </c>
      <c r="D12" s="37">
        <v>31</v>
      </c>
      <c r="E12" s="34">
        <f t="shared" si="0"/>
        <v>0.041005291005291</v>
      </c>
      <c r="F12" s="8"/>
      <c r="G12" s="6"/>
      <c r="H12" s="33" t="s">
        <v>21</v>
      </c>
      <c r="I12" s="38">
        <v>756</v>
      </c>
      <c r="J12" s="37">
        <v>10</v>
      </c>
      <c r="K12" s="34">
        <f t="shared" si="1"/>
        <v>0.013227513227513227</v>
      </c>
      <c r="L12" s="8"/>
    </row>
    <row r="13" spans="1:12" ht="12.75">
      <c r="A13" s="8"/>
      <c r="B13" s="33" t="s">
        <v>6</v>
      </c>
      <c r="C13" s="38">
        <v>665</v>
      </c>
      <c r="D13" s="37">
        <v>9</v>
      </c>
      <c r="E13" s="34">
        <f t="shared" si="0"/>
        <v>0.013533834586466165</v>
      </c>
      <c r="F13" s="8"/>
      <c r="G13" s="6"/>
      <c r="H13" s="33" t="s">
        <v>6</v>
      </c>
      <c r="I13" s="38">
        <v>665</v>
      </c>
      <c r="J13" s="37">
        <v>9</v>
      </c>
      <c r="K13" s="34">
        <f t="shared" si="1"/>
        <v>0.013533834586466165</v>
      </c>
      <c r="L13" s="8"/>
    </row>
    <row r="14" spans="1:12" ht="12.75">
      <c r="A14" s="8"/>
      <c r="B14" s="33" t="s">
        <v>7</v>
      </c>
      <c r="C14" s="37">
        <v>23</v>
      </c>
      <c r="D14" s="37">
        <v>0</v>
      </c>
      <c r="E14" s="34">
        <f t="shared" si="0"/>
        <v>0</v>
      </c>
      <c r="F14" s="8"/>
      <c r="G14" s="8"/>
      <c r="H14" s="33" t="s">
        <v>7</v>
      </c>
      <c r="I14" s="37">
        <v>23</v>
      </c>
      <c r="J14" s="37">
        <v>0</v>
      </c>
      <c r="K14" s="34">
        <f t="shared" si="1"/>
        <v>0</v>
      </c>
      <c r="L14" s="8"/>
    </row>
    <row r="15" spans="1:12" ht="12.75">
      <c r="A15" s="8"/>
      <c r="B15" s="33" t="s">
        <v>47</v>
      </c>
      <c r="C15" s="38">
        <v>12</v>
      </c>
      <c r="D15" s="37">
        <v>0</v>
      </c>
      <c r="E15" s="34">
        <f t="shared" si="0"/>
        <v>0</v>
      </c>
      <c r="F15" s="8"/>
      <c r="G15" s="8"/>
      <c r="H15" s="33" t="s">
        <v>47</v>
      </c>
      <c r="I15" s="38">
        <v>12</v>
      </c>
      <c r="J15" s="37">
        <v>0</v>
      </c>
      <c r="K15" s="34">
        <f t="shared" si="1"/>
        <v>0</v>
      </c>
      <c r="L15" s="8"/>
    </row>
    <row r="16" spans="1:12" ht="12.75">
      <c r="A16" s="8"/>
      <c r="B16" s="33" t="s">
        <v>44</v>
      </c>
      <c r="C16" s="37" t="s">
        <v>26</v>
      </c>
      <c r="D16" s="37" t="s">
        <v>26</v>
      </c>
      <c r="E16" s="37" t="s">
        <v>26</v>
      </c>
      <c r="F16" s="8"/>
      <c r="G16" s="8"/>
      <c r="H16" s="33" t="s">
        <v>44</v>
      </c>
      <c r="I16" s="37" t="s">
        <v>26</v>
      </c>
      <c r="J16" s="37" t="s">
        <v>26</v>
      </c>
      <c r="K16" s="37" t="s">
        <v>26</v>
      </c>
      <c r="L16" s="8"/>
    </row>
    <row r="17" spans="1:12" ht="12.75">
      <c r="A17" s="8"/>
      <c r="B17" s="33" t="s">
        <v>8</v>
      </c>
      <c r="C17" s="37" t="s">
        <v>26</v>
      </c>
      <c r="D17" s="37" t="s">
        <v>26</v>
      </c>
      <c r="E17" s="37" t="s">
        <v>26</v>
      </c>
      <c r="F17" s="8"/>
      <c r="G17" s="8"/>
      <c r="H17" s="33" t="s">
        <v>8</v>
      </c>
      <c r="I17" s="37" t="s">
        <v>26</v>
      </c>
      <c r="J17" s="37" t="s">
        <v>26</v>
      </c>
      <c r="K17" s="37" t="s">
        <v>26</v>
      </c>
      <c r="L17" s="8"/>
    </row>
    <row r="18" spans="1:12" ht="12.7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</row>
    <row r="19" spans="1:12" ht="63.75">
      <c r="A19" s="9"/>
      <c r="B19" s="7" t="s">
        <v>81</v>
      </c>
      <c r="C19" s="7"/>
      <c r="D19" s="7"/>
      <c r="E19" s="7"/>
      <c r="F19" s="7"/>
      <c r="G19" s="7"/>
      <c r="H19" s="7" t="s">
        <v>82</v>
      </c>
      <c r="I19" s="7"/>
      <c r="J19" s="7"/>
      <c r="K19" s="7"/>
      <c r="L19" s="9"/>
    </row>
    <row r="20" spans="1:12" ht="63">
      <c r="A20" s="13" t="s">
        <v>28</v>
      </c>
      <c r="B20" s="2" t="s">
        <v>1</v>
      </c>
      <c r="C20" s="2" t="s">
        <v>2</v>
      </c>
      <c r="D20" s="2" t="s">
        <v>124</v>
      </c>
      <c r="E20" s="2" t="s">
        <v>3</v>
      </c>
      <c r="F20" s="9"/>
      <c r="G20" s="13" t="s">
        <v>28</v>
      </c>
      <c r="H20" s="3" t="s">
        <v>1</v>
      </c>
      <c r="I20" s="3" t="s">
        <v>2</v>
      </c>
      <c r="J20" s="3" t="s">
        <v>125</v>
      </c>
      <c r="K20" s="3" t="s">
        <v>3</v>
      </c>
      <c r="L20" s="9"/>
    </row>
    <row r="21" spans="1:12" ht="12.75">
      <c r="A21" s="9"/>
      <c r="B21" s="33" t="s">
        <v>23</v>
      </c>
      <c r="C21" s="38">
        <v>3895</v>
      </c>
      <c r="D21" s="37">
        <v>203</v>
      </c>
      <c r="E21" s="34">
        <f aca="true" t="shared" si="2" ref="E21:E29">D21/C21</f>
        <v>0.052118100128369704</v>
      </c>
      <c r="F21" s="9"/>
      <c r="G21" s="7"/>
      <c r="H21" s="33" t="s">
        <v>23</v>
      </c>
      <c r="I21" s="38">
        <v>3895</v>
      </c>
      <c r="J21" s="37">
        <v>77</v>
      </c>
      <c r="K21" s="34">
        <f aca="true" t="shared" si="3" ref="K21:K29">J21/I21</f>
        <v>0.019768934531450576</v>
      </c>
      <c r="L21" s="9"/>
    </row>
    <row r="22" spans="1:12" ht="12.75">
      <c r="A22" s="9"/>
      <c r="B22" s="33" t="s">
        <v>22</v>
      </c>
      <c r="C22" s="38">
        <v>3669</v>
      </c>
      <c r="D22" s="37">
        <v>219</v>
      </c>
      <c r="E22" s="34">
        <f t="shared" si="2"/>
        <v>0.059689288634505316</v>
      </c>
      <c r="F22" s="9"/>
      <c r="G22" s="7"/>
      <c r="H22" s="33" t="s">
        <v>22</v>
      </c>
      <c r="I22" s="38">
        <v>3669</v>
      </c>
      <c r="J22" s="37">
        <v>94</v>
      </c>
      <c r="K22" s="34">
        <f t="shared" si="3"/>
        <v>0.025620059961842464</v>
      </c>
      <c r="L22" s="9"/>
    </row>
    <row r="23" spans="1:12" ht="12.75">
      <c r="A23" s="9"/>
      <c r="B23" s="33" t="s">
        <v>4</v>
      </c>
      <c r="C23" s="38">
        <v>3450</v>
      </c>
      <c r="D23" s="37">
        <v>217</v>
      </c>
      <c r="E23" s="34">
        <f t="shared" si="2"/>
        <v>0.06289855072463768</v>
      </c>
      <c r="F23" s="9"/>
      <c r="G23" s="7"/>
      <c r="H23" s="33" t="s">
        <v>4</v>
      </c>
      <c r="I23" s="38">
        <v>3450</v>
      </c>
      <c r="J23" s="37">
        <v>94</v>
      </c>
      <c r="K23" s="34">
        <f t="shared" si="3"/>
        <v>0.027246376811594204</v>
      </c>
      <c r="L23" s="9"/>
    </row>
    <row r="24" spans="1:12" ht="12.75">
      <c r="A24" s="9"/>
      <c r="B24" s="33" t="s">
        <v>20</v>
      </c>
      <c r="C24" s="37">
        <f>1868+21</f>
        <v>1889</v>
      </c>
      <c r="D24" s="37">
        <v>80</v>
      </c>
      <c r="E24" s="34">
        <f t="shared" si="2"/>
        <v>0.04235044997353097</v>
      </c>
      <c r="F24" s="9"/>
      <c r="G24" s="7"/>
      <c r="H24" s="33" t="s">
        <v>20</v>
      </c>
      <c r="I24" s="37">
        <f>1868+21</f>
        <v>1889</v>
      </c>
      <c r="J24" s="37">
        <v>65</v>
      </c>
      <c r="K24" s="34">
        <f t="shared" si="3"/>
        <v>0.03440974060349391</v>
      </c>
      <c r="L24" s="9"/>
    </row>
    <row r="25" spans="1:12" ht="12.75">
      <c r="A25" s="9"/>
      <c r="B25" s="33" t="s">
        <v>5</v>
      </c>
      <c r="C25" s="38">
        <v>894</v>
      </c>
      <c r="D25" s="37">
        <v>25</v>
      </c>
      <c r="E25" s="34">
        <f t="shared" si="2"/>
        <v>0.02796420581655481</v>
      </c>
      <c r="F25" s="9"/>
      <c r="G25" s="7"/>
      <c r="H25" s="33" t="s">
        <v>5</v>
      </c>
      <c r="I25" s="38">
        <v>894</v>
      </c>
      <c r="J25" s="37">
        <v>14</v>
      </c>
      <c r="K25" s="34">
        <f t="shared" si="3"/>
        <v>0.015659955257270694</v>
      </c>
      <c r="L25" s="9"/>
    </row>
    <row r="26" spans="1:12" ht="12.75">
      <c r="A26" s="9"/>
      <c r="B26" s="33" t="s">
        <v>21</v>
      </c>
      <c r="C26" s="38">
        <v>756</v>
      </c>
      <c r="D26" s="37">
        <v>64</v>
      </c>
      <c r="E26" s="34">
        <f t="shared" si="2"/>
        <v>0.08465608465608465</v>
      </c>
      <c r="F26" s="9"/>
      <c r="G26" s="7"/>
      <c r="H26" s="33" t="s">
        <v>21</v>
      </c>
      <c r="I26" s="38">
        <v>756</v>
      </c>
      <c r="J26" s="37">
        <v>20</v>
      </c>
      <c r="K26" s="34">
        <f t="shared" si="3"/>
        <v>0.026455026455026454</v>
      </c>
      <c r="L26" s="9"/>
    </row>
    <row r="27" spans="1:12" ht="12.75">
      <c r="A27" s="9"/>
      <c r="B27" s="33" t="s">
        <v>6</v>
      </c>
      <c r="C27" s="38">
        <v>665</v>
      </c>
      <c r="D27" s="37">
        <v>23</v>
      </c>
      <c r="E27" s="34">
        <f t="shared" si="2"/>
        <v>0.03458646616541353</v>
      </c>
      <c r="F27" s="9"/>
      <c r="G27" s="7"/>
      <c r="H27" s="33" t="s">
        <v>6</v>
      </c>
      <c r="I27" s="38">
        <v>665</v>
      </c>
      <c r="J27" s="37">
        <v>16</v>
      </c>
      <c r="K27" s="34">
        <f t="shared" si="3"/>
        <v>0.02406015037593985</v>
      </c>
      <c r="L27" s="9"/>
    </row>
    <row r="28" spans="1:12" ht="12.75">
      <c r="A28" s="9"/>
      <c r="B28" s="33" t="s">
        <v>7</v>
      </c>
      <c r="C28" s="37">
        <v>23</v>
      </c>
      <c r="D28" s="37">
        <v>4</v>
      </c>
      <c r="E28" s="34">
        <f t="shared" si="2"/>
        <v>0.17391304347826086</v>
      </c>
      <c r="F28" s="9"/>
      <c r="G28" s="7"/>
      <c r="H28" s="33" t="s">
        <v>7</v>
      </c>
      <c r="I28" s="37">
        <v>23</v>
      </c>
      <c r="J28" s="37">
        <v>0</v>
      </c>
      <c r="K28" s="34">
        <f t="shared" si="3"/>
        <v>0</v>
      </c>
      <c r="L28" s="9"/>
    </row>
    <row r="29" spans="1:12" ht="12.75">
      <c r="A29" s="9"/>
      <c r="B29" s="33" t="s">
        <v>47</v>
      </c>
      <c r="C29" s="38">
        <v>12</v>
      </c>
      <c r="D29" s="37">
        <v>0</v>
      </c>
      <c r="E29" s="34">
        <f t="shared" si="2"/>
        <v>0</v>
      </c>
      <c r="F29" s="9"/>
      <c r="G29" s="7"/>
      <c r="H29" s="33" t="s">
        <v>47</v>
      </c>
      <c r="I29" s="38">
        <v>12</v>
      </c>
      <c r="J29" s="37">
        <v>0</v>
      </c>
      <c r="K29" s="34">
        <f t="shared" si="3"/>
        <v>0</v>
      </c>
      <c r="L29" s="9"/>
    </row>
    <row r="30" spans="1:12" ht="12.75">
      <c r="A30" s="9"/>
      <c r="B30" s="33" t="s">
        <v>44</v>
      </c>
      <c r="C30" s="37" t="s">
        <v>26</v>
      </c>
      <c r="D30" s="37" t="s">
        <v>26</v>
      </c>
      <c r="E30" s="37" t="s">
        <v>26</v>
      </c>
      <c r="F30" s="9"/>
      <c r="G30" s="7"/>
      <c r="H30" s="33" t="s">
        <v>44</v>
      </c>
      <c r="I30" s="37" t="s">
        <v>26</v>
      </c>
      <c r="J30" s="37" t="s">
        <v>26</v>
      </c>
      <c r="K30" s="37" t="s">
        <v>26</v>
      </c>
      <c r="L30" s="9"/>
    </row>
    <row r="31" spans="1:12" ht="12.75">
      <c r="A31" s="9"/>
      <c r="B31" s="33" t="s">
        <v>8</v>
      </c>
      <c r="C31" s="37" t="s">
        <v>26</v>
      </c>
      <c r="D31" s="37" t="s">
        <v>26</v>
      </c>
      <c r="E31" s="37" t="s">
        <v>26</v>
      </c>
      <c r="F31" s="9"/>
      <c r="G31" s="7"/>
      <c r="H31" s="33" t="s">
        <v>8</v>
      </c>
      <c r="I31" s="37" t="s">
        <v>26</v>
      </c>
      <c r="J31" s="37" t="s">
        <v>26</v>
      </c>
      <c r="K31" s="37" t="s">
        <v>26</v>
      </c>
      <c r="L31" s="9"/>
    </row>
    <row r="32" spans="1:12" ht="12.7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</row>
    <row r="33" spans="1:12" ht="63.75">
      <c r="A33" s="8"/>
      <c r="B33" s="6" t="s">
        <v>83</v>
      </c>
      <c r="C33" s="6"/>
      <c r="D33" s="6"/>
      <c r="E33" s="6"/>
      <c r="F33" s="8"/>
      <c r="G33" s="6"/>
      <c r="H33" s="6" t="s">
        <v>84</v>
      </c>
      <c r="I33" s="6"/>
      <c r="J33" s="6"/>
      <c r="K33" s="6"/>
      <c r="L33" s="8"/>
    </row>
    <row r="34" spans="1:12" ht="42">
      <c r="A34" s="10" t="s">
        <v>27</v>
      </c>
      <c r="B34" s="2" t="s">
        <v>1</v>
      </c>
      <c r="C34" s="2" t="s">
        <v>2</v>
      </c>
      <c r="D34" s="2" t="s">
        <v>126</v>
      </c>
      <c r="E34" s="2" t="s">
        <v>3</v>
      </c>
      <c r="F34" s="8"/>
      <c r="G34" s="10" t="s">
        <v>27</v>
      </c>
      <c r="H34" s="3" t="s">
        <v>1</v>
      </c>
      <c r="I34" s="3" t="s">
        <v>2</v>
      </c>
      <c r="J34" s="3" t="s">
        <v>127</v>
      </c>
      <c r="K34" s="3" t="s">
        <v>3</v>
      </c>
      <c r="L34" s="8"/>
    </row>
    <row r="35" spans="1:12" ht="12.75">
      <c r="A35" s="8"/>
      <c r="B35" s="33" t="s">
        <v>23</v>
      </c>
      <c r="C35" s="38">
        <v>3895</v>
      </c>
      <c r="D35" s="37">
        <v>259</v>
      </c>
      <c r="E35" s="34">
        <f aca="true" t="shared" si="4" ref="E35:E43">D35/C35</f>
        <v>0.06649550706033376</v>
      </c>
      <c r="F35" s="8"/>
      <c r="G35" s="6"/>
      <c r="H35" s="33" t="s">
        <v>23</v>
      </c>
      <c r="I35" s="38">
        <v>3895</v>
      </c>
      <c r="J35" s="37">
        <v>118</v>
      </c>
      <c r="K35" s="34">
        <f aca="true" t="shared" si="5" ref="K35:K43">J35/I35</f>
        <v>0.030295250320924262</v>
      </c>
      <c r="L35" s="8"/>
    </row>
    <row r="36" spans="1:12" ht="12.75">
      <c r="A36" s="8"/>
      <c r="B36" s="33" t="s">
        <v>22</v>
      </c>
      <c r="C36" s="38">
        <v>3669</v>
      </c>
      <c r="D36" s="37">
        <v>248</v>
      </c>
      <c r="E36" s="34">
        <f t="shared" si="4"/>
        <v>0.0675933496865631</v>
      </c>
      <c r="F36" s="8"/>
      <c r="G36" s="6"/>
      <c r="H36" s="33" t="s">
        <v>22</v>
      </c>
      <c r="I36" s="38">
        <v>3669</v>
      </c>
      <c r="J36" s="37">
        <v>117</v>
      </c>
      <c r="K36" s="34">
        <f t="shared" si="5"/>
        <v>0.03188879803761243</v>
      </c>
      <c r="L36" s="8"/>
    </row>
    <row r="37" spans="1:12" ht="12.75">
      <c r="A37" s="8"/>
      <c r="B37" s="33" t="s">
        <v>4</v>
      </c>
      <c r="C37" s="38">
        <v>3450</v>
      </c>
      <c r="D37" s="37">
        <v>154</v>
      </c>
      <c r="E37" s="34">
        <f t="shared" si="4"/>
        <v>0.04463768115942029</v>
      </c>
      <c r="F37" s="8"/>
      <c r="G37" s="6"/>
      <c r="H37" s="33" t="s">
        <v>4</v>
      </c>
      <c r="I37" s="38">
        <v>3450</v>
      </c>
      <c r="J37" s="37">
        <v>89</v>
      </c>
      <c r="K37" s="34">
        <f t="shared" si="5"/>
        <v>0.025797101449275363</v>
      </c>
      <c r="L37" s="8"/>
    </row>
    <row r="38" spans="1:12" ht="12.75">
      <c r="A38" s="8"/>
      <c r="B38" s="33" t="s">
        <v>20</v>
      </c>
      <c r="C38" s="37">
        <f>1868+21</f>
        <v>1889</v>
      </c>
      <c r="D38" s="37">
        <v>70</v>
      </c>
      <c r="E38" s="34">
        <f t="shared" si="4"/>
        <v>0.037056643726839596</v>
      </c>
      <c r="F38" s="8"/>
      <c r="G38" s="6"/>
      <c r="H38" s="33" t="s">
        <v>20</v>
      </c>
      <c r="I38" s="37">
        <f>1868+21</f>
        <v>1889</v>
      </c>
      <c r="J38" s="37">
        <v>40</v>
      </c>
      <c r="K38" s="34">
        <f t="shared" si="5"/>
        <v>0.021175224986765485</v>
      </c>
      <c r="L38" s="8"/>
    </row>
    <row r="39" spans="1:12" ht="12.75">
      <c r="A39" s="8"/>
      <c r="B39" s="33" t="s">
        <v>5</v>
      </c>
      <c r="C39" s="38">
        <v>894</v>
      </c>
      <c r="D39" s="37">
        <v>30</v>
      </c>
      <c r="E39" s="34">
        <f t="shared" si="4"/>
        <v>0.03355704697986577</v>
      </c>
      <c r="F39" s="8"/>
      <c r="G39" s="6"/>
      <c r="H39" s="33" t="s">
        <v>5</v>
      </c>
      <c r="I39" s="38">
        <v>894</v>
      </c>
      <c r="J39" s="37">
        <v>14</v>
      </c>
      <c r="K39" s="34">
        <f t="shared" si="5"/>
        <v>0.015659955257270694</v>
      </c>
      <c r="L39" s="8"/>
    </row>
    <row r="40" spans="1:12" ht="12.75">
      <c r="A40" s="8"/>
      <c r="B40" s="33" t="s">
        <v>21</v>
      </c>
      <c r="C40" s="38">
        <v>756</v>
      </c>
      <c r="D40" s="37">
        <v>53</v>
      </c>
      <c r="E40" s="34">
        <f t="shared" si="4"/>
        <v>0.0701058201058201</v>
      </c>
      <c r="F40" s="8"/>
      <c r="G40" s="6"/>
      <c r="H40" s="33" t="s">
        <v>21</v>
      </c>
      <c r="I40" s="38">
        <v>756</v>
      </c>
      <c r="J40" s="37">
        <v>16</v>
      </c>
      <c r="K40" s="34">
        <f t="shared" si="5"/>
        <v>0.021164021164021163</v>
      </c>
      <c r="L40" s="8"/>
    </row>
    <row r="41" spans="1:12" ht="12.75">
      <c r="A41" s="8"/>
      <c r="B41" s="33" t="s">
        <v>6</v>
      </c>
      <c r="C41" s="38">
        <v>665</v>
      </c>
      <c r="D41" s="37">
        <v>26</v>
      </c>
      <c r="E41" s="34">
        <f t="shared" si="4"/>
        <v>0.039097744360902256</v>
      </c>
      <c r="F41" s="8"/>
      <c r="G41" s="6"/>
      <c r="H41" s="33" t="s">
        <v>6</v>
      </c>
      <c r="I41" s="38">
        <v>665</v>
      </c>
      <c r="J41" s="37">
        <v>7</v>
      </c>
      <c r="K41" s="34">
        <f t="shared" si="5"/>
        <v>0.010526315789473684</v>
      </c>
      <c r="L41" s="8"/>
    </row>
    <row r="42" spans="1:12" ht="12.75">
      <c r="A42" s="8"/>
      <c r="B42" s="33" t="s">
        <v>7</v>
      </c>
      <c r="C42" s="37">
        <v>23</v>
      </c>
      <c r="D42" s="37">
        <v>4</v>
      </c>
      <c r="E42" s="34">
        <f t="shared" si="4"/>
        <v>0.17391304347826086</v>
      </c>
      <c r="F42" s="8"/>
      <c r="G42" s="8"/>
      <c r="H42" s="33" t="s">
        <v>7</v>
      </c>
      <c r="I42" s="37">
        <v>23</v>
      </c>
      <c r="J42" s="37">
        <v>0</v>
      </c>
      <c r="K42" s="34">
        <f t="shared" si="5"/>
        <v>0</v>
      </c>
      <c r="L42" s="8"/>
    </row>
    <row r="43" spans="1:12" ht="12.75">
      <c r="A43" s="8"/>
      <c r="B43" s="33" t="s">
        <v>47</v>
      </c>
      <c r="C43" s="38">
        <v>12</v>
      </c>
      <c r="D43" s="37">
        <v>0</v>
      </c>
      <c r="E43" s="34">
        <f t="shared" si="4"/>
        <v>0</v>
      </c>
      <c r="F43" s="8"/>
      <c r="G43" s="8"/>
      <c r="H43" s="33" t="s">
        <v>47</v>
      </c>
      <c r="I43" s="38">
        <v>12</v>
      </c>
      <c r="J43" s="37">
        <v>0</v>
      </c>
      <c r="K43" s="34">
        <f t="shared" si="5"/>
        <v>0</v>
      </c>
      <c r="L43" s="8"/>
    </row>
    <row r="44" spans="1:12" ht="12.75">
      <c r="A44" s="8"/>
      <c r="B44" s="33" t="s">
        <v>44</v>
      </c>
      <c r="C44" s="37" t="s">
        <v>26</v>
      </c>
      <c r="D44" s="37" t="s">
        <v>26</v>
      </c>
      <c r="E44" s="37" t="s">
        <v>26</v>
      </c>
      <c r="F44" s="8"/>
      <c r="G44" s="8"/>
      <c r="H44" s="33" t="s">
        <v>44</v>
      </c>
      <c r="I44" s="37" t="s">
        <v>26</v>
      </c>
      <c r="J44" s="37" t="s">
        <v>26</v>
      </c>
      <c r="K44" s="37" t="s">
        <v>26</v>
      </c>
      <c r="L44" s="8"/>
    </row>
    <row r="45" spans="1:12" ht="12.75">
      <c r="A45" s="8"/>
      <c r="B45" s="33" t="s">
        <v>8</v>
      </c>
      <c r="C45" s="37" t="s">
        <v>26</v>
      </c>
      <c r="D45" s="37" t="s">
        <v>26</v>
      </c>
      <c r="E45" s="37" t="s">
        <v>26</v>
      </c>
      <c r="F45" s="8"/>
      <c r="G45" s="8"/>
      <c r="H45" s="33" t="s">
        <v>8</v>
      </c>
      <c r="I45" s="37" t="s">
        <v>26</v>
      </c>
      <c r="J45" s="37" t="s">
        <v>26</v>
      </c>
      <c r="K45" s="37" t="s">
        <v>26</v>
      </c>
      <c r="L45" s="8"/>
    </row>
    <row r="46" spans="1:12" ht="12.7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</row>
    <row r="47" spans="1:12" ht="12.75">
      <c r="A47" s="22"/>
      <c r="B47" s="23"/>
      <c r="C47" s="22"/>
      <c r="D47" s="22"/>
      <c r="E47" s="22"/>
      <c r="F47" s="22"/>
      <c r="G47" s="22"/>
      <c r="H47" s="22"/>
      <c r="I47" s="22"/>
      <c r="J47" s="22"/>
      <c r="K47" s="22"/>
      <c r="L47" s="22"/>
    </row>
    <row r="48" spans="1:12" ht="84" customHeight="1">
      <c r="A48" s="24" t="s">
        <v>32</v>
      </c>
      <c r="B48" s="2" t="s">
        <v>1</v>
      </c>
      <c r="C48" s="2" t="s">
        <v>2</v>
      </c>
      <c r="D48" s="20" t="s">
        <v>30</v>
      </c>
      <c r="E48" s="2" t="s">
        <v>3</v>
      </c>
      <c r="F48" s="22"/>
      <c r="G48" s="24" t="s">
        <v>33</v>
      </c>
      <c r="H48" s="3" t="s">
        <v>1</v>
      </c>
      <c r="I48" s="3" t="s">
        <v>2</v>
      </c>
      <c r="J48" s="21" t="s">
        <v>31</v>
      </c>
      <c r="K48" s="3" t="s">
        <v>3</v>
      </c>
      <c r="L48" s="22"/>
    </row>
    <row r="49" spans="1:12" ht="12.75">
      <c r="A49" s="22"/>
      <c r="B49" s="33" t="s">
        <v>23</v>
      </c>
      <c r="C49" s="38">
        <v>3895</v>
      </c>
      <c r="D49" s="37">
        <v>844</v>
      </c>
      <c r="E49" s="34">
        <f aca="true" t="shared" si="6" ref="E49:E57">D49/C49</f>
        <v>0.21668806161745827</v>
      </c>
      <c r="F49" s="22"/>
      <c r="G49" s="22"/>
      <c r="H49" s="33" t="s">
        <v>23</v>
      </c>
      <c r="I49" s="38">
        <v>3895</v>
      </c>
      <c r="J49" s="37">
        <v>352</v>
      </c>
      <c r="K49" s="34">
        <f aca="true" t="shared" si="7" ref="K49:K57">J49/I49</f>
        <v>0.09037227214377407</v>
      </c>
      <c r="L49" s="22"/>
    </row>
    <row r="50" spans="1:12" ht="12.75">
      <c r="A50" s="22"/>
      <c r="B50" s="33" t="s">
        <v>22</v>
      </c>
      <c r="C50" s="38">
        <v>3669</v>
      </c>
      <c r="D50" s="37">
        <v>923</v>
      </c>
      <c r="E50" s="34">
        <f t="shared" si="6"/>
        <v>0.2515671845189425</v>
      </c>
      <c r="F50" s="22"/>
      <c r="G50" s="22"/>
      <c r="H50" s="33" t="s">
        <v>22</v>
      </c>
      <c r="I50" s="38">
        <v>3669</v>
      </c>
      <c r="J50" s="37">
        <v>365</v>
      </c>
      <c r="K50" s="34">
        <f t="shared" si="7"/>
        <v>0.09948214772417552</v>
      </c>
      <c r="L50" s="22"/>
    </row>
    <row r="51" spans="1:12" ht="12.75">
      <c r="A51" s="22"/>
      <c r="B51" s="33" t="s">
        <v>4</v>
      </c>
      <c r="C51" s="38">
        <v>3450</v>
      </c>
      <c r="D51" s="37">
        <v>773</v>
      </c>
      <c r="E51" s="34">
        <f t="shared" si="6"/>
        <v>0.22405797101449276</v>
      </c>
      <c r="F51" s="22"/>
      <c r="G51" s="22"/>
      <c r="H51" s="33" t="s">
        <v>4</v>
      </c>
      <c r="I51" s="38">
        <v>3450</v>
      </c>
      <c r="J51" s="37">
        <v>375</v>
      </c>
      <c r="K51" s="34">
        <f t="shared" si="7"/>
        <v>0.10869565217391304</v>
      </c>
      <c r="L51" s="22"/>
    </row>
    <row r="52" spans="1:12" ht="12.75">
      <c r="A52" s="22"/>
      <c r="B52" s="33" t="s">
        <v>20</v>
      </c>
      <c r="C52" s="37">
        <f>1868+21</f>
        <v>1889</v>
      </c>
      <c r="D52" s="37">
        <v>399</v>
      </c>
      <c r="E52" s="34">
        <f t="shared" si="6"/>
        <v>0.2112228692429857</v>
      </c>
      <c r="F52" s="22"/>
      <c r="G52" s="22"/>
      <c r="H52" s="33" t="s">
        <v>20</v>
      </c>
      <c r="I52" s="37">
        <f>1868+21</f>
        <v>1889</v>
      </c>
      <c r="J52" s="37">
        <v>199</v>
      </c>
      <c r="K52" s="34">
        <f t="shared" si="7"/>
        <v>0.10534674430915829</v>
      </c>
      <c r="L52" s="22"/>
    </row>
    <row r="53" spans="1:12" ht="12.75">
      <c r="A53" s="22"/>
      <c r="B53" s="33" t="s">
        <v>5</v>
      </c>
      <c r="C53" s="38">
        <v>894</v>
      </c>
      <c r="D53" s="37">
        <v>136</v>
      </c>
      <c r="E53" s="34">
        <f t="shared" si="6"/>
        <v>0.15212527964205816</v>
      </c>
      <c r="F53" s="22"/>
      <c r="G53" s="22"/>
      <c r="H53" s="33" t="s">
        <v>5</v>
      </c>
      <c r="I53" s="38">
        <v>894</v>
      </c>
      <c r="J53" s="37">
        <v>70</v>
      </c>
      <c r="K53" s="34">
        <f t="shared" si="7"/>
        <v>0.07829977628635347</v>
      </c>
      <c r="L53" s="22"/>
    </row>
    <row r="54" spans="1:12" ht="12.75">
      <c r="A54" s="22"/>
      <c r="B54" s="33" t="s">
        <v>21</v>
      </c>
      <c r="C54" s="38">
        <v>756</v>
      </c>
      <c r="D54" s="37">
        <v>215</v>
      </c>
      <c r="E54" s="34">
        <f t="shared" si="6"/>
        <v>0.2843915343915344</v>
      </c>
      <c r="F54" s="22"/>
      <c r="G54" s="22"/>
      <c r="H54" s="33" t="s">
        <v>21</v>
      </c>
      <c r="I54" s="38">
        <v>756</v>
      </c>
      <c r="J54" s="37">
        <v>68</v>
      </c>
      <c r="K54" s="34">
        <f t="shared" si="7"/>
        <v>0.08994708994708994</v>
      </c>
      <c r="L54" s="22"/>
    </row>
    <row r="55" spans="1:12" ht="12.75">
      <c r="A55" s="22"/>
      <c r="B55" s="33" t="s">
        <v>6</v>
      </c>
      <c r="C55" s="38">
        <v>665</v>
      </c>
      <c r="D55" s="37">
        <v>115</v>
      </c>
      <c r="E55" s="34">
        <f t="shared" si="6"/>
        <v>0.17293233082706766</v>
      </c>
      <c r="F55" s="22"/>
      <c r="G55" s="22"/>
      <c r="H55" s="33" t="s">
        <v>6</v>
      </c>
      <c r="I55" s="38">
        <v>665</v>
      </c>
      <c r="J55" s="37">
        <v>52</v>
      </c>
      <c r="K55" s="34">
        <f t="shared" si="7"/>
        <v>0.07819548872180451</v>
      </c>
      <c r="L55" s="22"/>
    </row>
    <row r="56" spans="1:12" ht="12.75">
      <c r="A56" s="22"/>
      <c r="B56" s="33" t="s">
        <v>7</v>
      </c>
      <c r="C56" s="37">
        <v>23</v>
      </c>
      <c r="D56" s="37">
        <v>13</v>
      </c>
      <c r="E56" s="34">
        <f t="shared" si="6"/>
        <v>0.5652173913043478</v>
      </c>
      <c r="F56" s="22"/>
      <c r="G56" s="22"/>
      <c r="H56" s="33" t="s">
        <v>7</v>
      </c>
      <c r="I56" s="37">
        <v>23</v>
      </c>
      <c r="J56" s="37">
        <v>1</v>
      </c>
      <c r="K56" s="34">
        <f t="shared" si="7"/>
        <v>0.043478260869565216</v>
      </c>
      <c r="L56" s="22"/>
    </row>
    <row r="57" spans="1:12" ht="12.75">
      <c r="A57" s="22"/>
      <c r="B57" s="33" t="s">
        <v>47</v>
      </c>
      <c r="C57" s="38">
        <v>12</v>
      </c>
      <c r="D57" s="37">
        <v>0</v>
      </c>
      <c r="E57" s="34">
        <f t="shared" si="6"/>
        <v>0</v>
      </c>
      <c r="F57" s="22"/>
      <c r="G57" s="22"/>
      <c r="H57" s="33" t="s">
        <v>47</v>
      </c>
      <c r="I57" s="38">
        <v>12</v>
      </c>
      <c r="J57" s="37">
        <v>1</v>
      </c>
      <c r="K57" s="34">
        <f t="shared" si="7"/>
        <v>0.08333333333333333</v>
      </c>
      <c r="L57" s="22"/>
    </row>
    <row r="58" spans="1:12" ht="12.75">
      <c r="A58" s="22"/>
      <c r="B58" s="33" t="s">
        <v>44</v>
      </c>
      <c r="C58" s="37" t="s">
        <v>26</v>
      </c>
      <c r="D58" s="37" t="s">
        <v>26</v>
      </c>
      <c r="E58" s="37" t="s">
        <v>26</v>
      </c>
      <c r="F58" s="22"/>
      <c r="G58" s="22"/>
      <c r="H58" s="33" t="s">
        <v>44</v>
      </c>
      <c r="I58" s="37" t="s">
        <v>26</v>
      </c>
      <c r="J58" s="37" t="s">
        <v>26</v>
      </c>
      <c r="K58" s="37" t="s">
        <v>26</v>
      </c>
      <c r="L58" s="22"/>
    </row>
    <row r="59" spans="1:12" ht="12.75">
      <c r="A59" s="22"/>
      <c r="B59" s="33" t="s">
        <v>8</v>
      </c>
      <c r="C59" s="37" t="s">
        <v>26</v>
      </c>
      <c r="D59" s="37" t="s">
        <v>26</v>
      </c>
      <c r="E59" s="37" t="s">
        <v>26</v>
      </c>
      <c r="F59" s="22"/>
      <c r="G59" s="22"/>
      <c r="H59" s="33" t="s">
        <v>8</v>
      </c>
      <c r="I59" s="37" t="s">
        <v>26</v>
      </c>
      <c r="J59" s="37" t="s">
        <v>26</v>
      </c>
      <c r="K59" s="37" t="s">
        <v>26</v>
      </c>
      <c r="L59" s="22"/>
    </row>
    <row r="60" spans="1:12" ht="12.75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</row>
  </sheetData>
  <printOptions/>
  <pageMargins left="0.75" right="0.75" top="1" bottom="1" header="0.5" footer="0.5"/>
  <pageSetup horizontalDpi="360" verticalDpi="360" orientation="portrait" scale="55" r:id="rId1"/>
  <colBreaks count="1" manualBreakCount="1">
    <brk id="6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L64"/>
  <sheetViews>
    <sheetView view="pageBreakPreview" zoomScale="75" zoomScaleNormal="60" zoomScaleSheetLayoutView="75" workbookViewId="0" topLeftCell="A1">
      <selection activeCell="J7" sqref="J7:J17"/>
    </sheetView>
  </sheetViews>
  <sheetFormatPr defaultColWidth="9.140625" defaultRowHeight="12.75"/>
  <cols>
    <col min="1" max="1" width="17.7109375" style="0" customWidth="1"/>
    <col min="2" max="5" width="21.140625" style="0" customWidth="1"/>
    <col min="7" max="7" width="17.7109375" style="0" customWidth="1"/>
    <col min="8" max="11" width="21.140625" style="0" customWidth="1"/>
  </cols>
  <sheetData>
    <row r="2" spans="1:7" ht="18">
      <c r="A2" s="4" t="s">
        <v>12</v>
      </c>
      <c r="G2" s="4" t="s">
        <v>12</v>
      </c>
    </row>
    <row r="3" spans="1:11" ht="36" customHeight="1">
      <c r="A3" s="4" t="s">
        <v>34</v>
      </c>
      <c r="C3" s="1"/>
      <c r="D3" s="4" t="s">
        <v>37</v>
      </c>
      <c r="E3" s="25">
        <v>0.188</v>
      </c>
      <c r="F3" s="1"/>
      <c r="G3" s="4" t="s">
        <v>35</v>
      </c>
      <c r="J3" s="4" t="s">
        <v>37</v>
      </c>
      <c r="K3" s="25">
        <v>0.182</v>
      </c>
    </row>
    <row r="4" spans="1:12" ht="12.75">
      <c r="A4" s="8"/>
      <c r="B4" s="8"/>
      <c r="C4" s="8"/>
      <c r="D4" s="8"/>
      <c r="E4" s="8"/>
      <c r="F4" s="8"/>
      <c r="G4" s="8"/>
      <c r="H4" s="6"/>
      <c r="I4" s="6"/>
      <c r="J4" s="6"/>
      <c r="K4" s="8"/>
      <c r="L4" s="8"/>
    </row>
    <row r="5" spans="1:12" ht="63.75">
      <c r="A5" s="6"/>
      <c r="B5" s="6" t="s">
        <v>85</v>
      </c>
      <c r="C5" s="6"/>
      <c r="D5" s="6"/>
      <c r="E5" s="6"/>
      <c r="F5" s="8"/>
      <c r="G5" s="6"/>
      <c r="H5" s="6" t="s">
        <v>86</v>
      </c>
      <c r="I5" s="6"/>
      <c r="J5" s="6"/>
      <c r="K5" s="6"/>
      <c r="L5" s="8"/>
    </row>
    <row r="6" spans="1:12" ht="63">
      <c r="A6" s="10" t="s">
        <v>45</v>
      </c>
      <c r="B6" s="2" t="s">
        <v>1</v>
      </c>
      <c r="C6" s="2" t="s">
        <v>2</v>
      </c>
      <c r="D6" s="2" t="s">
        <v>128</v>
      </c>
      <c r="E6" s="2" t="s">
        <v>3</v>
      </c>
      <c r="F6" s="8"/>
      <c r="G6" s="10" t="s">
        <v>45</v>
      </c>
      <c r="H6" s="3" t="s">
        <v>1</v>
      </c>
      <c r="I6" s="3" t="s">
        <v>2</v>
      </c>
      <c r="J6" s="3" t="s">
        <v>129</v>
      </c>
      <c r="K6" s="3" t="s">
        <v>3</v>
      </c>
      <c r="L6" s="8"/>
    </row>
    <row r="7" spans="1:12" ht="12.75">
      <c r="A7" s="8"/>
      <c r="B7" s="33" t="s">
        <v>20</v>
      </c>
      <c r="C7" s="37">
        <f>5+2598+55</f>
        <v>2658</v>
      </c>
      <c r="D7" s="37">
        <v>35</v>
      </c>
      <c r="E7" s="34">
        <f>D7/C7</f>
        <v>0.013167795334838224</v>
      </c>
      <c r="F7" s="8"/>
      <c r="G7" s="6"/>
      <c r="H7" s="33" t="s">
        <v>20</v>
      </c>
      <c r="I7" s="37">
        <f>5+2598+55</f>
        <v>2658</v>
      </c>
      <c r="J7" s="37">
        <v>2</v>
      </c>
      <c r="K7" s="34">
        <f aca="true" t="shared" si="0" ref="K7:K17">J7/I7</f>
        <v>0.0007524454477050414</v>
      </c>
      <c r="L7" s="8"/>
    </row>
    <row r="8" spans="1:12" ht="12.75">
      <c r="A8" s="8"/>
      <c r="B8" s="33" t="s">
        <v>6</v>
      </c>
      <c r="C8" s="38">
        <v>2095</v>
      </c>
      <c r="D8" s="37">
        <v>17</v>
      </c>
      <c r="E8" s="34">
        <f>D8/C8</f>
        <v>0.008114558472553698</v>
      </c>
      <c r="F8" s="8"/>
      <c r="G8" s="6"/>
      <c r="H8" s="33" t="s">
        <v>6</v>
      </c>
      <c r="I8" s="38">
        <v>2095</v>
      </c>
      <c r="J8" s="37">
        <v>1</v>
      </c>
      <c r="K8" s="34">
        <f t="shared" si="0"/>
        <v>0.00047732696897374703</v>
      </c>
      <c r="L8" s="8"/>
    </row>
    <row r="9" spans="1:12" ht="12.75">
      <c r="A9" s="8"/>
      <c r="B9" s="33" t="s">
        <v>23</v>
      </c>
      <c r="C9" s="38">
        <v>2044</v>
      </c>
      <c r="D9" s="37">
        <v>33</v>
      </c>
      <c r="E9" s="34">
        <f>D9/C9</f>
        <v>0.01614481409001957</v>
      </c>
      <c r="F9" s="8"/>
      <c r="G9" s="6"/>
      <c r="H9" s="33" t="s">
        <v>23</v>
      </c>
      <c r="I9" s="38">
        <v>2044</v>
      </c>
      <c r="J9" s="37">
        <v>8</v>
      </c>
      <c r="K9" s="34">
        <f t="shared" si="0"/>
        <v>0.003913894324853229</v>
      </c>
      <c r="L9" s="8"/>
    </row>
    <row r="10" spans="1:12" ht="12.75">
      <c r="A10" s="8"/>
      <c r="B10" s="33" t="s">
        <v>4</v>
      </c>
      <c r="C10" s="38">
        <v>1909</v>
      </c>
      <c r="D10" s="37">
        <v>36</v>
      </c>
      <c r="E10" s="34">
        <f>D10/C10</f>
        <v>0.01885804085908853</v>
      </c>
      <c r="F10" s="8"/>
      <c r="G10" s="6"/>
      <c r="H10" s="33" t="s">
        <v>4</v>
      </c>
      <c r="I10" s="38">
        <v>1909</v>
      </c>
      <c r="J10" s="37">
        <v>2</v>
      </c>
      <c r="K10" s="34">
        <f t="shared" si="0"/>
        <v>0.0010476689366160294</v>
      </c>
      <c r="L10" s="8"/>
    </row>
    <row r="11" spans="1:12" ht="12.75">
      <c r="A11" s="8"/>
      <c r="B11" s="33" t="s">
        <v>22</v>
      </c>
      <c r="C11" s="38">
        <v>1124</v>
      </c>
      <c r="D11" s="37">
        <v>15</v>
      </c>
      <c r="E11" s="34">
        <f>D11/C11</f>
        <v>0.013345195729537367</v>
      </c>
      <c r="F11" s="8"/>
      <c r="G11" s="6"/>
      <c r="H11" s="33" t="s">
        <v>22</v>
      </c>
      <c r="I11" s="38">
        <v>1124</v>
      </c>
      <c r="J11" s="37">
        <v>4</v>
      </c>
      <c r="K11" s="34">
        <f t="shared" si="0"/>
        <v>0.0035587188612099642</v>
      </c>
      <c r="L11" s="8"/>
    </row>
    <row r="12" spans="1:12" ht="12.75">
      <c r="A12" s="8"/>
      <c r="B12" s="33" t="s">
        <v>5</v>
      </c>
      <c r="C12" s="38">
        <v>883</v>
      </c>
      <c r="D12" s="37">
        <v>13</v>
      </c>
      <c r="E12" s="34">
        <f aca="true" t="shared" si="1" ref="E12:E17">D12/C12</f>
        <v>0.014722536806342015</v>
      </c>
      <c r="F12" s="8"/>
      <c r="G12" s="6"/>
      <c r="H12" s="33" t="s">
        <v>5</v>
      </c>
      <c r="I12" s="38">
        <v>883</v>
      </c>
      <c r="J12" s="37">
        <v>2</v>
      </c>
      <c r="K12" s="34">
        <f t="shared" si="0"/>
        <v>0.0022650056625141564</v>
      </c>
      <c r="L12" s="8"/>
    </row>
    <row r="13" spans="1:12" ht="12.75">
      <c r="A13" s="8"/>
      <c r="B13" s="33" t="s">
        <v>8</v>
      </c>
      <c r="C13" s="37">
        <v>328</v>
      </c>
      <c r="D13" s="37">
        <v>1</v>
      </c>
      <c r="E13" s="34">
        <f t="shared" si="1"/>
        <v>0.003048780487804878</v>
      </c>
      <c r="F13" s="8"/>
      <c r="G13" s="6"/>
      <c r="H13" s="33" t="s">
        <v>8</v>
      </c>
      <c r="I13" s="37">
        <v>328</v>
      </c>
      <c r="J13" s="37">
        <v>0</v>
      </c>
      <c r="K13" s="34">
        <f t="shared" si="0"/>
        <v>0</v>
      </c>
      <c r="L13" s="8"/>
    </row>
    <row r="14" spans="1:12" ht="12.75">
      <c r="A14" s="8"/>
      <c r="B14" s="33" t="s">
        <v>21</v>
      </c>
      <c r="C14" s="38">
        <v>271</v>
      </c>
      <c r="D14" s="37">
        <v>4</v>
      </c>
      <c r="E14" s="34">
        <f t="shared" si="1"/>
        <v>0.014760147601476014</v>
      </c>
      <c r="F14" s="8"/>
      <c r="G14" s="8"/>
      <c r="H14" s="33" t="s">
        <v>21</v>
      </c>
      <c r="I14" s="38">
        <v>271</v>
      </c>
      <c r="J14" s="37">
        <v>1</v>
      </c>
      <c r="K14" s="34">
        <f t="shared" si="0"/>
        <v>0.0036900369003690036</v>
      </c>
      <c r="L14" s="8"/>
    </row>
    <row r="15" spans="1:12" ht="12.75">
      <c r="A15" s="8"/>
      <c r="B15" s="33" t="s">
        <v>7</v>
      </c>
      <c r="C15" s="37">
        <v>142</v>
      </c>
      <c r="D15" s="37">
        <v>0</v>
      </c>
      <c r="E15" s="34">
        <f t="shared" si="1"/>
        <v>0</v>
      </c>
      <c r="F15" s="8"/>
      <c r="G15" s="8"/>
      <c r="H15" s="33" t="s">
        <v>7</v>
      </c>
      <c r="I15" s="37">
        <v>142</v>
      </c>
      <c r="J15" s="37">
        <v>0</v>
      </c>
      <c r="K15" s="34">
        <f t="shared" si="0"/>
        <v>0</v>
      </c>
      <c r="L15" s="8"/>
    </row>
    <row r="16" spans="1:12" ht="12.75">
      <c r="A16" s="8"/>
      <c r="B16" s="33" t="s">
        <v>47</v>
      </c>
      <c r="C16" s="38">
        <v>93</v>
      </c>
      <c r="D16" s="37">
        <v>0</v>
      </c>
      <c r="E16" s="34">
        <f t="shared" si="1"/>
        <v>0</v>
      </c>
      <c r="F16" s="8"/>
      <c r="G16" s="8"/>
      <c r="H16" s="33" t="s">
        <v>47</v>
      </c>
      <c r="I16" s="38">
        <v>93</v>
      </c>
      <c r="J16" s="37">
        <v>1</v>
      </c>
      <c r="K16" s="34">
        <f t="shared" si="0"/>
        <v>0.010752688172043012</v>
      </c>
      <c r="L16" s="8"/>
    </row>
    <row r="17" spans="1:12" ht="12.75">
      <c r="A17" s="8"/>
      <c r="B17" s="33" t="s">
        <v>44</v>
      </c>
      <c r="C17" s="37">
        <v>54</v>
      </c>
      <c r="D17" s="39">
        <v>1</v>
      </c>
      <c r="E17" s="34">
        <f t="shared" si="1"/>
        <v>0.018518518518518517</v>
      </c>
      <c r="F17" s="8"/>
      <c r="G17" s="8"/>
      <c r="H17" s="33" t="s">
        <v>44</v>
      </c>
      <c r="I17" s="37">
        <v>54</v>
      </c>
      <c r="J17" s="39">
        <v>0</v>
      </c>
      <c r="K17" s="34">
        <f t="shared" si="0"/>
        <v>0</v>
      </c>
      <c r="L17" s="8"/>
    </row>
    <row r="18" spans="1:12" ht="12.7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</row>
    <row r="19" spans="1:12" ht="63.75">
      <c r="A19" s="9"/>
      <c r="B19" s="7" t="s">
        <v>87</v>
      </c>
      <c r="C19" s="7"/>
      <c r="D19" s="7"/>
      <c r="E19" s="7"/>
      <c r="F19" s="7"/>
      <c r="G19" s="7"/>
      <c r="H19" s="7" t="s">
        <v>88</v>
      </c>
      <c r="I19" s="7"/>
      <c r="J19" s="7"/>
      <c r="K19" s="7"/>
      <c r="L19" s="9"/>
    </row>
    <row r="20" spans="1:12" ht="12.75">
      <c r="A20" s="9"/>
      <c r="B20" s="7"/>
      <c r="C20" s="7"/>
      <c r="D20" s="7"/>
      <c r="E20" s="7"/>
      <c r="F20" s="7"/>
      <c r="G20" s="7"/>
      <c r="H20" s="7"/>
      <c r="I20" s="7"/>
      <c r="J20" s="7"/>
      <c r="K20" s="7"/>
      <c r="L20" s="9"/>
    </row>
    <row r="21" spans="1:12" ht="63">
      <c r="A21" s="13" t="s">
        <v>28</v>
      </c>
      <c r="B21" s="2" t="s">
        <v>1</v>
      </c>
      <c r="C21" s="2" t="s">
        <v>2</v>
      </c>
      <c r="D21" s="2" t="s">
        <v>130</v>
      </c>
      <c r="E21" s="2" t="s">
        <v>3</v>
      </c>
      <c r="F21" s="9"/>
      <c r="G21" s="13" t="s">
        <v>28</v>
      </c>
      <c r="H21" s="3" t="s">
        <v>1</v>
      </c>
      <c r="I21" s="3" t="s">
        <v>2</v>
      </c>
      <c r="J21" s="3" t="s">
        <v>131</v>
      </c>
      <c r="K21" s="3" t="s">
        <v>3</v>
      </c>
      <c r="L21" s="9"/>
    </row>
    <row r="22" spans="1:12" ht="12.75">
      <c r="A22" s="9"/>
      <c r="B22" s="33" t="s">
        <v>20</v>
      </c>
      <c r="C22" s="37">
        <f>5+2598+55</f>
        <v>2658</v>
      </c>
      <c r="D22" s="37">
        <v>116</v>
      </c>
      <c r="E22" s="34">
        <f aca="true" t="shared" si="2" ref="E22:E32">D22/C22</f>
        <v>0.0436418359668924</v>
      </c>
      <c r="F22" s="9"/>
      <c r="G22" s="7"/>
      <c r="H22" s="33" t="s">
        <v>20</v>
      </c>
      <c r="I22" s="37">
        <f>5+2598+55</f>
        <v>2658</v>
      </c>
      <c r="J22" s="37">
        <v>33</v>
      </c>
      <c r="K22" s="34">
        <f aca="true" t="shared" si="3" ref="K22:K32">J22/I22</f>
        <v>0.012415349887133182</v>
      </c>
      <c r="L22" s="9"/>
    </row>
    <row r="23" spans="1:12" ht="12.75">
      <c r="A23" s="9"/>
      <c r="B23" s="33" t="s">
        <v>6</v>
      </c>
      <c r="C23" s="38">
        <v>2095</v>
      </c>
      <c r="D23" s="37">
        <v>44</v>
      </c>
      <c r="E23" s="34">
        <f t="shared" si="2"/>
        <v>0.02100238663484487</v>
      </c>
      <c r="F23" s="9"/>
      <c r="G23" s="7"/>
      <c r="H23" s="33" t="s">
        <v>6</v>
      </c>
      <c r="I23" s="38">
        <v>2095</v>
      </c>
      <c r="J23" s="37">
        <v>8</v>
      </c>
      <c r="K23" s="34">
        <f t="shared" si="3"/>
        <v>0.0038186157517899762</v>
      </c>
      <c r="L23" s="9"/>
    </row>
    <row r="24" spans="1:12" ht="12.75">
      <c r="A24" s="9"/>
      <c r="B24" s="33" t="s">
        <v>23</v>
      </c>
      <c r="C24" s="38">
        <v>2044</v>
      </c>
      <c r="D24" s="37">
        <v>80</v>
      </c>
      <c r="E24" s="34">
        <f t="shared" si="2"/>
        <v>0.03913894324853229</v>
      </c>
      <c r="F24" s="9"/>
      <c r="G24" s="7"/>
      <c r="H24" s="33" t="s">
        <v>23</v>
      </c>
      <c r="I24" s="38">
        <v>2044</v>
      </c>
      <c r="J24" s="37">
        <v>22</v>
      </c>
      <c r="K24" s="34">
        <f t="shared" si="3"/>
        <v>0.010763209393346379</v>
      </c>
      <c r="L24" s="9"/>
    </row>
    <row r="25" spans="1:12" ht="12.75">
      <c r="A25" s="9"/>
      <c r="B25" s="33" t="s">
        <v>4</v>
      </c>
      <c r="C25" s="38">
        <v>1909</v>
      </c>
      <c r="D25" s="37">
        <v>68</v>
      </c>
      <c r="E25" s="34">
        <f t="shared" si="2"/>
        <v>0.035620743844945</v>
      </c>
      <c r="F25" s="9"/>
      <c r="G25" s="7"/>
      <c r="H25" s="33" t="s">
        <v>4</v>
      </c>
      <c r="I25" s="38">
        <v>1909</v>
      </c>
      <c r="J25" s="37">
        <v>7</v>
      </c>
      <c r="K25" s="34">
        <f t="shared" si="3"/>
        <v>0.003666841278156103</v>
      </c>
      <c r="L25" s="9"/>
    </row>
    <row r="26" spans="1:12" ht="12.75">
      <c r="A26" s="9"/>
      <c r="B26" s="33" t="s">
        <v>22</v>
      </c>
      <c r="C26" s="38">
        <v>1124</v>
      </c>
      <c r="D26" s="37">
        <v>65</v>
      </c>
      <c r="E26" s="34">
        <f t="shared" si="2"/>
        <v>0.05782918149466192</v>
      </c>
      <c r="F26" s="9"/>
      <c r="G26" s="7"/>
      <c r="H26" s="33" t="s">
        <v>22</v>
      </c>
      <c r="I26" s="38">
        <v>1124</v>
      </c>
      <c r="J26" s="37">
        <v>19</v>
      </c>
      <c r="K26" s="34">
        <f t="shared" si="3"/>
        <v>0.016903914590747332</v>
      </c>
      <c r="L26" s="9"/>
    </row>
    <row r="27" spans="1:12" ht="12.75">
      <c r="A27" s="9"/>
      <c r="B27" s="33" t="s">
        <v>5</v>
      </c>
      <c r="C27" s="38">
        <v>883</v>
      </c>
      <c r="D27" s="37">
        <v>33</v>
      </c>
      <c r="E27" s="34">
        <f t="shared" si="2"/>
        <v>0.03737259343148358</v>
      </c>
      <c r="F27" s="9"/>
      <c r="G27" s="7"/>
      <c r="H27" s="33" t="s">
        <v>5</v>
      </c>
      <c r="I27" s="38">
        <v>883</v>
      </c>
      <c r="J27" s="37">
        <v>12</v>
      </c>
      <c r="K27" s="34">
        <f t="shared" si="3"/>
        <v>0.013590033975084938</v>
      </c>
      <c r="L27" s="9"/>
    </row>
    <row r="28" spans="1:12" ht="12.75">
      <c r="A28" s="9"/>
      <c r="B28" s="33" t="s">
        <v>8</v>
      </c>
      <c r="C28" s="37">
        <v>328</v>
      </c>
      <c r="D28" s="37">
        <v>6</v>
      </c>
      <c r="E28" s="34">
        <f t="shared" si="2"/>
        <v>0.018292682926829267</v>
      </c>
      <c r="F28" s="9"/>
      <c r="G28" s="7"/>
      <c r="H28" s="33" t="s">
        <v>8</v>
      </c>
      <c r="I28" s="37">
        <v>328</v>
      </c>
      <c r="J28" s="37">
        <v>2</v>
      </c>
      <c r="K28" s="34">
        <f t="shared" si="3"/>
        <v>0.006097560975609756</v>
      </c>
      <c r="L28" s="9"/>
    </row>
    <row r="29" spans="1:12" ht="12.75">
      <c r="A29" s="9"/>
      <c r="B29" s="33" t="s">
        <v>21</v>
      </c>
      <c r="C29" s="38">
        <v>271</v>
      </c>
      <c r="D29" s="37">
        <v>10</v>
      </c>
      <c r="E29" s="34">
        <f t="shared" si="2"/>
        <v>0.03690036900369004</v>
      </c>
      <c r="F29" s="9"/>
      <c r="G29" s="7"/>
      <c r="H29" s="33" t="s">
        <v>21</v>
      </c>
      <c r="I29" s="38">
        <v>271</v>
      </c>
      <c r="J29" s="37">
        <v>6</v>
      </c>
      <c r="K29" s="34">
        <f t="shared" si="3"/>
        <v>0.02214022140221402</v>
      </c>
      <c r="L29" s="9"/>
    </row>
    <row r="30" spans="1:12" ht="12.75">
      <c r="A30" s="9"/>
      <c r="B30" s="33" t="s">
        <v>7</v>
      </c>
      <c r="C30" s="37">
        <v>142</v>
      </c>
      <c r="D30" s="37">
        <v>2</v>
      </c>
      <c r="E30" s="34">
        <f t="shared" si="2"/>
        <v>0.014084507042253521</v>
      </c>
      <c r="F30" s="9"/>
      <c r="G30" s="7"/>
      <c r="H30" s="33" t="s">
        <v>7</v>
      </c>
      <c r="I30" s="37">
        <v>142</v>
      </c>
      <c r="J30" s="37">
        <v>0</v>
      </c>
      <c r="K30" s="34">
        <f t="shared" si="3"/>
        <v>0</v>
      </c>
      <c r="L30" s="9"/>
    </row>
    <row r="31" spans="1:12" ht="12.75">
      <c r="A31" s="9"/>
      <c r="B31" s="33" t="s">
        <v>47</v>
      </c>
      <c r="C31" s="38">
        <v>93</v>
      </c>
      <c r="D31" s="37">
        <v>1</v>
      </c>
      <c r="E31" s="34">
        <f t="shared" si="2"/>
        <v>0.010752688172043012</v>
      </c>
      <c r="F31" s="9"/>
      <c r="G31" s="7"/>
      <c r="H31" s="33" t="s">
        <v>47</v>
      </c>
      <c r="I31" s="38">
        <v>93</v>
      </c>
      <c r="J31" s="37">
        <v>0</v>
      </c>
      <c r="K31" s="34">
        <f t="shared" si="3"/>
        <v>0</v>
      </c>
      <c r="L31" s="9"/>
    </row>
    <row r="32" spans="1:12" ht="12.75">
      <c r="A32" s="9"/>
      <c r="B32" s="33" t="s">
        <v>44</v>
      </c>
      <c r="C32" s="37">
        <v>54</v>
      </c>
      <c r="D32" s="39">
        <v>9</v>
      </c>
      <c r="E32" s="34">
        <f t="shared" si="2"/>
        <v>0.16666666666666666</v>
      </c>
      <c r="F32" s="9"/>
      <c r="G32" s="7"/>
      <c r="H32" s="33" t="s">
        <v>44</v>
      </c>
      <c r="I32" s="37">
        <v>54</v>
      </c>
      <c r="J32" s="39">
        <v>1</v>
      </c>
      <c r="K32" s="34">
        <f t="shared" si="3"/>
        <v>0.018518518518518517</v>
      </c>
      <c r="L32" s="9"/>
    </row>
    <row r="33" spans="1:12" ht="12.7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</row>
    <row r="34" spans="1:12" ht="63.75">
      <c r="A34" s="8"/>
      <c r="B34" s="6" t="s">
        <v>89</v>
      </c>
      <c r="C34" s="6"/>
      <c r="D34" s="6"/>
      <c r="E34" s="6"/>
      <c r="F34" s="8"/>
      <c r="G34" s="6"/>
      <c r="H34" s="6" t="s">
        <v>90</v>
      </c>
      <c r="I34" s="6"/>
      <c r="J34" s="6"/>
      <c r="K34" s="6"/>
      <c r="L34" s="8"/>
    </row>
    <row r="35" spans="1:12" ht="42">
      <c r="A35" s="10" t="s">
        <v>27</v>
      </c>
      <c r="B35" s="2" t="s">
        <v>1</v>
      </c>
      <c r="C35" s="2" t="s">
        <v>2</v>
      </c>
      <c r="D35" s="2" t="s">
        <v>132</v>
      </c>
      <c r="E35" s="2" t="s">
        <v>3</v>
      </c>
      <c r="F35" s="8"/>
      <c r="G35" s="10" t="s">
        <v>27</v>
      </c>
      <c r="H35" s="3" t="s">
        <v>1</v>
      </c>
      <c r="I35" s="3" t="s">
        <v>2</v>
      </c>
      <c r="J35" s="3" t="s">
        <v>133</v>
      </c>
      <c r="K35" s="3" t="s">
        <v>3</v>
      </c>
      <c r="L35" s="8"/>
    </row>
    <row r="36" spans="1:12" ht="12.75">
      <c r="A36" s="8"/>
      <c r="B36" s="33" t="s">
        <v>20</v>
      </c>
      <c r="C36" s="37">
        <f>5+2598+55</f>
        <v>2658</v>
      </c>
      <c r="D36" s="37">
        <v>67</v>
      </c>
      <c r="E36" s="34">
        <f aca="true" t="shared" si="4" ref="E36:E46">D36/C36</f>
        <v>0.025206922498118886</v>
      </c>
      <c r="F36" s="8"/>
      <c r="G36" s="6"/>
      <c r="H36" s="33" t="s">
        <v>20</v>
      </c>
      <c r="I36" s="37">
        <f>5+2598+55</f>
        <v>2658</v>
      </c>
      <c r="J36" s="37">
        <v>11</v>
      </c>
      <c r="K36" s="34">
        <f aca="true" t="shared" si="5" ref="K36:K46">J36/I36</f>
        <v>0.004138449962377728</v>
      </c>
      <c r="L36" s="8"/>
    </row>
    <row r="37" spans="1:12" ht="12.75">
      <c r="A37" s="8"/>
      <c r="B37" s="33" t="s">
        <v>6</v>
      </c>
      <c r="C37" s="38">
        <v>2095</v>
      </c>
      <c r="D37" s="37">
        <v>27</v>
      </c>
      <c r="E37" s="34">
        <f t="shared" si="4"/>
        <v>0.012887828162291169</v>
      </c>
      <c r="F37" s="8"/>
      <c r="G37" s="6"/>
      <c r="H37" s="33" t="s">
        <v>6</v>
      </c>
      <c r="I37" s="38">
        <v>2095</v>
      </c>
      <c r="J37" s="37">
        <v>10</v>
      </c>
      <c r="K37" s="34">
        <f t="shared" si="5"/>
        <v>0.00477326968973747</v>
      </c>
      <c r="L37" s="8"/>
    </row>
    <row r="38" spans="1:12" ht="12.75">
      <c r="A38" s="8"/>
      <c r="B38" s="33" t="s">
        <v>23</v>
      </c>
      <c r="C38" s="38">
        <v>2044</v>
      </c>
      <c r="D38" s="37">
        <v>88</v>
      </c>
      <c r="E38" s="34">
        <f t="shared" si="4"/>
        <v>0.043052837573385516</v>
      </c>
      <c r="F38" s="8"/>
      <c r="G38" s="6"/>
      <c r="H38" s="33" t="s">
        <v>23</v>
      </c>
      <c r="I38" s="38">
        <v>2044</v>
      </c>
      <c r="J38" s="37">
        <v>23</v>
      </c>
      <c r="K38" s="34">
        <f t="shared" si="5"/>
        <v>0.011252446183953033</v>
      </c>
      <c r="L38" s="8"/>
    </row>
    <row r="39" spans="1:12" ht="12.75">
      <c r="A39" s="8"/>
      <c r="B39" s="33" t="s">
        <v>4</v>
      </c>
      <c r="C39" s="38">
        <v>1909</v>
      </c>
      <c r="D39" s="37">
        <v>81</v>
      </c>
      <c r="E39" s="34">
        <f t="shared" si="4"/>
        <v>0.04243059193294919</v>
      </c>
      <c r="F39" s="8"/>
      <c r="G39" s="6"/>
      <c r="H39" s="33" t="s">
        <v>4</v>
      </c>
      <c r="I39" s="38">
        <v>1909</v>
      </c>
      <c r="J39" s="37">
        <v>16</v>
      </c>
      <c r="K39" s="34">
        <f t="shared" si="5"/>
        <v>0.008381351492928235</v>
      </c>
      <c r="L39" s="8"/>
    </row>
    <row r="40" spans="1:12" ht="12.75">
      <c r="A40" s="8"/>
      <c r="B40" s="33" t="s">
        <v>22</v>
      </c>
      <c r="C40" s="38">
        <v>1124</v>
      </c>
      <c r="D40" s="37">
        <v>74</v>
      </c>
      <c r="E40" s="34">
        <f t="shared" si="4"/>
        <v>0.06583629893238434</v>
      </c>
      <c r="F40" s="8"/>
      <c r="G40" s="6"/>
      <c r="H40" s="33" t="s">
        <v>22</v>
      </c>
      <c r="I40" s="38">
        <v>1124</v>
      </c>
      <c r="J40" s="37">
        <v>11</v>
      </c>
      <c r="K40" s="34">
        <f t="shared" si="5"/>
        <v>0.009786476868327402</v>
      </c>
      <c r="L40" s="8"/>
    </row>
    <row r="41" spans="1:12" ht="12.75">
      <c r="A41" s="8"/>
      <c r="B41" s="33" t="s">
        <v>5</v>
      </c>
      <c r="C41" s="38">
        <v>883</v>
      </c>
      <c r="D41" s="37">
        <v>27</v>
      </c>
      <c r="E41" s="34">
        <f t="shared" si="4"/>
        <v>0.030577576443941108</v>
      </c>
      <c r="F41" s="8"/>
      <c r="G41" s="6"/>
      <c r="H41" s="33" t="s">
        <v>5</v>
      </c>
      <c r="I41" s="38">
        <v>883</v>
      </c>
      <c r="J41" s="37">
        <v>9</v>
      </c>
      <c r="K41" s="34">
        <f t="shared" si="5"/>
        <v>0.010192525481313703</v>
      </c>
      <c r="L41" s="8"/>
    </row>
    <row r="42" spans="1:12" ht="12.75">
      <c r="A42" s="8"/>
      <c r="B42" s="33" t="s">
        <v>8</v>
      </c>
      <c r="C42" s="37">
        <v>328</v>
      </c>
      <c r="D42" s="37">
        <v>2</v>
      </c>
      <c r="E42" s="34">
        <f t="shared" si="4"/>
        <v>0.006097560975609756</v>
      </c>
      <c r="F42" s="8"/>
      <c r="G42" s="6"/>
      <c r="H42" s="33" t="s">
        <v>8</v>
      </c>
      <c r="I42" s="37">
        <v>328</v>
      </c>
      <c r="J42" s="37">
        <v>0</v>
      </c>
      <c r="K42" s="34">
        <f t="shared" si="5"/>
        <v>0</v>
      </c>
      <c r="L42" s="8"/>
    </row>
    <row r="43" spans="1:12" ht="12.75">
      <c r="A43" s="8"/>
      <c r="B43" s="33" t="s">
        <v>21</v>
      </c>
      <c r="C43" s="38">
        <v>271</v>
      </c>
      <c r="D43" s="37">
        <v>10</v>
      </c>
      <c r="E43" s="34">
        <f t="shared" si="4"/>
        <v>0.03690036900369004</v>
      </c>
      <c r="F43" s="8"/>
      <c r="G43" s="8"/>
      <c r="H43" s="33" t="s">
        <v>21</v>
      </c>
      <c r="I43" s="38">
        <v>271</v>
      </c>
      <c r="J43" s="37">
        <v>3</v>
      </c>
      <c r="K43" s="34">
        <f t="shared" si="5"/>
        <v>0.01107011070110701</v>
      </c>
      <c r="L43" s="8"/>
    </row>
    <row r="44" spans="1:12" ht="12.75">
      <c r="A44" s="8"/>
      <c r="B44" s="33" t="s">
        <v>7</v>
      </c>
      <c r="C44" s="37">
        <v>142</v>
      </c>
      <c r="D44" s="37">
        <v>0</v>
      </c>
      <c r="E44" s="34">
        <f t="shared" si="4"/>
        <v>0</v>
      </c>
      <c r="F44" s="8"/>
      <c r="G44" s="8"/>
      <c r="H44" s="33" t="s">
        <v>7</v>
      </c>
      <c r="I44" s="37">
        <v>142</v>
      </c>
      <c r="J44" s="37">
        <v>0</v>
      </c>
      <c r="K44" s="34">
        <f t="shared" si="5"/>
        <v>0</v>
      </c>
      <c r="L44" s="8"/>
    </row>
    <row r="45" spans="1:12" ht="12.75">
      <c r="A45" s="8"/>
      <c r="B45" s="33" t="s">
        <v>47</v>
      </c>
      <c r="C45" s="38">
        <v>93</v>
      </c>
      <c r="D45" s="37">
        <v>1</v>
      </c>
      <c r="E45" s="34">
        <f t="shared" si="4"/>
        <v>0.010752688172043012</v>
      </c>
      <c r="F45" s="8"/>
      <c r="G45" s="8"/>
      <c r="H45" s="33" t="s">
        <v>47</v>
      </c>
      <c r="I45" s="38">
        <v>93</v>
      </c>
      <c r="J45" s="37">
        <v>1</v>
      </c>
      <c r="K45" s="34">
        <f t="shared" si="5"/>
        <v>0.010752688172043012</v>
      </c>
      <c r="L45" s="8"/>
    </row>
    <row r="46" spans="1:12" ht="12.75">
      <c r="A46" s="8"/>
      <c r="B46" s="33" t="s">
        <v>44</v>
      </c>
      <c r="C46" s="37">
        <v>54</v>
      </c>
      <c r="D46" s="39">
        <v>2</v>
      </c>
      <c r="E46" s="34">
        <f t="shared" si="4"/>
        <v>0.037037037037037035</v>
      </c>
      <c r="F46" s="8"/>
      <c r="G46" s="8"/>
      <c r="H46" s="33" t="s">
        <v>44</v>
      </c>
      <c r="I46" s="37">
        <v>54</v>
      </c>
      <c r="J46" s="39">
        <v>0</v>
      </c>
      <c r="K46" s="34">
        <f t="shared" si="5"/>
        <v>0</v>
      </c>
      <c r="L46" s="8"/>
    </row>
    <row r="47" spans="1:12" ht="12.7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</row>
    <row r="48" spans="1:12" ht="12.75">
      <c r="A48" s="22"/>
      <c r="B48" s="23"/>
      <c r="C48" s="22"/>
      <c r="D48" s="22"/>
      <c r="E48" s="22"/>
      <c r="F48" s="22"/>
      <c r="G48" s="22"/>
      <c r="H48" s="22"/>
      <c r="I48" s="22"/>
      <c r="J48" s="22"/>
      <c r="K48" s="22"/>
      <c r="L48" s="22"/>
    </row>
    <row r="49" spans="1:12" ht="84" customHeight="1">
      <c r="A49" s="24" t="s">
        <v>32</v>
      </c>
      <c r="B49" s="2" t="s">
        <v>1</v>
      </c>
      <c r="C49" s="2" t="s">
        <v>2</v>
      </c>
      <c r="D49" s="20" t="s">
        <v>30</v>
      </c>
      <c r="E49" s="2" t="s">
        <v>3</v>
      </c>
      <c r="F49" s="22"/>
      <c r="G49" s="24" t="s">
        <v>33</v>
      </c>
      <c r="H49" s="3" t="s">
        <v>1</v>
      </c>
      <c r="I49" s="3" t="s">
        <v>2</v>
      </c>
      <c r="J49" s="21" t="s">
        <v>31</v>
      </c>
      <c r="K49" s="3" t="s">
        <v>3</v>
      </c>
      <c r="L49" s="22"/>
    </row>
    <row r="50" spans="1:12" ht="12.75">
      <c r="A50" s="22"/>
      <c r="B50" s="33" t="s">
        <v>20</v>
      </c>
      <c r="C50" s="37">
        <f>5+2598+55</f>
        <v>2658</v>
      </c>
      <c r="D50" s="37">
        <v>399</v>
      </c>
      <c r="E50" s="34">
        <f aca="true" t="shared" si="6" ref="E50:E60">D50/C50</f>
        <v>0.15011286681715574</v>
      </c>
      <c r="F50" s="22"/>
      <c r="G50" s="22"/>
      <c r="H50" s="33" t="s">
        <v>20</v>
      </c>
      <c r="I50" s="37">
        <f>5+2598+55</f>
        <v>2658</v>
      </c>
      <c r="J50" s="37">
        <v>103</v>
      </c>
      <c r="K50" s="34">
        <f aca="true" t="shared" si="7" ref="K50:K60">J50/I50</f>
        <v>0.03875094055680963</v>
      </c>
      <c r="L50" s="22"/>
    </row>
    <row r="51" spans="1:12" ht="12.75">
      <c r="A51" s="22"/>
      <c r="B51" s="33" t="s">
        <v>6</v>
      </c>
      <c r="C51" s="38">
        <v>2095</v>
      </c>
      <c r="D51" s="37">
        <v>161</v>
      </c>
      <c r="E51" s="34">
        <f t="shared" si="6"/>
        <v>0.07684964200477327</v>
      </c>
      <c r="F51" s="22"/>
      <c r="G51" s="22"/>
      <c r="H51" s="33" t="s">
        <v>6</v>
      </c>
      <c r="I51" s="38">
        <v>2095</v>
      </c>
      <c r="J51" s="37">
        <v>41</v>
      </c>
      <c r="K51" s="34">
        <f t="shared" si="7"/>
        <v>0.019570405727923627</v>
      </c>
      <c r="L51" s="22"/>
    </row>
    <row r="52" spans="1:12" ht="12.75">
      <c r="A52" s="22"/>
      <c r="B52" s="33" t="s">
        <v>23</v>
      </c>
      <c r="C52" s="38">
        <v>2044</v>
      </c>
      <c r="D52" s="37">
        <v>307</v>
      </c>
      <c r="E52" s="34">
        <f t="shared" si="6"/>
        <v>0.15019569471624267</v>
      </c>
      <c r="F52" s="22"/>
      <c r="G52" s="22"/>
      <c r="H52" s="33" t="s">
        <v>23</v>
      </c>
      <c r="I52" s="38">
        <v>2044</v>
      </c>
      <c r="J52" s="37">
        <v>87</v>
      </c>
      <c r="K52" s="34">
        <f t="shared" si="7"/>
        <v>0.04256360078277886</v>
      </c>
      <c r="L52" s="22"/>
    </row>
    <row r="53" spans="1:12" ht="12.75">
      <c r="A53" s="22"/>
      <c r="B53" s="33" t="s">
        <v>4</v>
      </c>
      <c r="C53" s="38">
        <v>1909</v>
      </c>
      <c r="D53" s="37">
        <v>280</v>
      </c>
      <c r="E53" s="34">
        <f t="shared" si="6"/>
        <v>0.14667365112624411</v>
      </c>
      <c r="F53" s="22"/>
      <c r="G53" s="22"/>
      <c r="H53" s="33" t="s">
        <v>4</v>
      </c>
      <c r="I53" s="38">
        <v>1909</v>
      </c>
      <c r="J53" s="37">
        <v>58</v>
      </c>
      <c r="K53" s="34">
        <f t="shared" si="7"/>
        <v>0.030382399161864852</v>
      </c>
      <c r="L53" s="22"/>
    </row>
    <row r="54" spans="1:12" ht="12.75">
      <c r="A54" s="22"/>
      <c r="B54" s="33" t="s">
        <v>22</v>
      </c>
      <c r="C54" s="38">
        <v>1124</v>
      </c>
      <c r="D54" s="37">
        <v>229</v>
      </c>
      <c r="E54" s="34">
        <f t="shared" si="6"/>
        <v>0.20373665480427047</v>
      </c>
      <c r="F54" s="22"/>
      <c r="G54" s="22"/>
      <c r="H54" s="33" t="s">
        <v>22</v>
      </c>
      <c r="I54" s="38">
        <v>1124</v>
      </c>
      <c r="J54" s="37">
        <v>54</v>
      </c>
      <c r="K54" s="34">
        <f t="shared" si="7"/>
        <v>0.04804270462633452</v>
      </c>
      <c r="L54" s="22"/>
    </row>
    <row r="55" spans="1:12" ht="12.75">
      <c r="A55" s="22"/>
      <c r="B55" s="33" t="s">
        <v>5</v>
      </c>
      <c r="C55" s="38">
        <v>883</v>
      </c>
      <c r="D55" s="37">
        <v>113</v>
      </c>
      <c r="E55" s="34">
        <f t="shared" si="6"/>
        <v>0.12797281993204984</v>
      </c>
      <c r="F55" s="22"/>
      <c r="G55" s="22"/>
      <c r="H55" s="33" t="s">
        <v>5</v>
      </c>
      <c r="I55" s="38">
        <v>883</v>
      </c>
      <c r="J55" s="37">
        <v>45</v>
      </c>
      <c r="K55" s="34">
        <f t="shared" si="7"/>
        <v>0.05096262740656852</v>
      </c>
      <c r="L55" s="22"/>
    </row>
    <row r="56" spans="1:12" ht="12.75">
      <c r="A56" s="22"/>
      <c r="B56" s="33" t="s">
        <v>8</v>
      </c>
      <c r="C56" s="37">
        <v>328</v>
      </c>
      <c r="D56" s="37">
        <v>31</v>
      </c>
      <c r="E56" s="34">
        <f t="shared" si="6"/>
        <v>0.09451219512195122</v>
      </c>
      <c r="F56" s="22"/>
      <c r="G56" s="22"/>
      <c r="H56" s="33" t="s">
        <v>8</v>
      </c>
      <c r="I56" s="37">
        <v>328</v>
      </c>
      <c r="J56" s="37">
        <v>7</v>
      </c>
      <c r="K56" s="34">
        <f t="shared" si="7"/>
        <v>0.021341463414634148</v>
      </c>
      <c r="L56" s="22"/>
    </row>
    <row r="57" spans="1:12" ht="12.75">
      <c r="A57" s="22"/>
      <c r="B57" s="33" t="s">
        <v>21</v>
      </c>
      <c r="C57" s="38">
        <v>271</v>
      </c>
      <c r="D57" s="37">
        <v>35</v>
      </c>
      <c r="E57" s="34">
        <f t="shared" si="6"/>
        <v>0.12915129151291513</v>
      </c>
      <c r="F57" s="22"/>
      <c r="G57" s="22"/>
      <c r="H57" s="33" t="s">
        <v>21</v>
      </c>
      <c r="I57" s="38">
        <v>271</v>
      </c>
      <c r="J57" s="37">
        <v>21</v>
      </c>
      <c r="K57" s="34">
        <f t="shared" si="7"/>
        <v>0.07749077490774908</v>
      </c>
      <c r="L57" s="22"/>
    </row>
    <row r="58" spans="1:12" ht="12.75">
      <c r="A58" s="22"/>
      <c r="B58" s="33" t="s">
        <v>7</v>
      </c>
      <c r="C58" s="37">
        <v>142</v>
      </c>
      <c r="D58" s="37">
        <v>6</v>
      </c>
      <c r="E58" s="34">
        <f t="shared" si="6"/>
        <v>0.04225352112676056</v>
      </c>
      <c r="F58" s="22"/>
      <c r="G58" s="22"/>
      <c r="H58" s="33" t="s">
        <v>7</v>
      </c>
      <c r="I58" s="37">
        <v>142</v>
      </c>
      <c r="J58" s="37">
        <v>2</v>
      </c>
      <c r="K58" s="34">
        <f t="shared" si="7"/>
        <v>0.014084507042253521</v>
      </c>
      <c r="L58" s="22"/>
    </row>
    <row r="59" spans="1:12" ht="12.75">
      <c r="A59" s="22"/>
      <c r="B59" s="33" t="s">
        <v>47</v>
      </c>
      <c r="C59" s="38">
        <v>93</v>
      </c>
      <c r="D59" s="37">
        <v>6</v>
      </c>
      <c r="E59" s="34">
        <f t="shared" si="6"/>
        <v>0.06451612903225806</v>
      </c>
      <c r="F59" s="22"/>
      <c r="G59" s="22"/>
      <c r="H59" s="33" t="s">
        <v>47</v>
      </c>
      <c r="I59" s="38">
        <v>93</v>
      </c>
      <c r="J59" s="37">
        <v>5</v>
      </c>
      <c r="K59" s="34">
        <f t="shared" si="7"/>
        <v>0.053763440860215055</v>
      </c>
      <c r="L59" s="22"/>
    </row>
    <row r="60" spans="1:12" ht="12.75">
      <c r="A60" s="22"/>
      <c r="B60" s="33" t="s">
        <v>44</v>
      </c>
      <c r="C60" s="37">
        <v>54</v>
      </c>
      <c r="D60" s="39">
        <v>17</v>
      </c>
      <c r="E60" s="34">
        <f t="shared" si="6"/>
        <v>0.3148148148148148</v>
      </c>
      <c r="F60" s="22"/>
      <c r="G60" s="22"/>
      <c r="H60" s="33" t="s">
        <v>44</v>
      </c>
      <c r="I60" s="37">
        <v>54</v>
      </c>
      <c r="J60" s="39">
        <v>1</v>
      </c>
      <c r="K60" s="34">
        <f t="shared" si="7"/>
        <v>0.018518518518518517</v>
      </c>
      <c r="L60" s="22"/>
    </row>
    <row r="61" spans="1:12" ht="12.75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</row>
    <row r="63" ht="12.75">
      <c r="C63" s="28"/>
    </row>
    <row r="64" ht="12.75">
      <c r="C64" s="28"/>
    </row>
  </sheetData>
  <printOptions/>
  <pageMargins left="0.75" right="0.75" top="1" bottom="1" header="0.5" footer="0.5"/>
  <pageSetup horizontalDpi="360" verticalDpi="360" orientation="portrait" scale="55" r:id="rId1"/>
  <colBreaks count="1" manualBreakCount="1">
    <brk id="6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2:L66"/>
  <sheetViews>
    <sheetView view="pageBreakPreview" zoomScale="75" zoomScaleNormal="60" zoomScaleSheetLayoutView="75" workbookViewId="0" topLeftCell="A1">
      <selection activeCell="J22" sqref="J22:J30"/>
    </sheetView>
  </sheetViews>
  <sheetFormatPr defaultColWidth="9.140625" defaultRowHeight="12.75"/>
  <cols>
    <col min="1" max="1" width="17.57421875" style="0" customWidth="1"/>
    <col min="2" max="5" width="21.140625" style="0" customWidth="1"/>
    <col min="7" max="7" width="17.7109375" style="0" customWidth="1"/>
    <col min="8" max="11" width="21.140625" style="0" customWidth="1"/>
  </cols>
  <sheetData>
    <row r="2" spans="1:7" ht="18">
      <c r="A2" s="4" t="s">
        <v>14</v>
      </c>
      <c r="G2" s="4" t="s">
        <v>14</v>
      </c>
    </row>
    <row r="3" spans="1:11" ht="36.75">
      <c r="A3" s="4" t="s">
        <v>34</v>
      </c>
      <c r="B3" s="4"/>
      <c r="C3" s="1"/>
      <c r="D3" s="4" t="s">
        <v>37</v>
      </c>
      <c r="E3" s="25">
        <v>0.035</v>
      </c>
      <c r="F3" s="1"/>
      <c r="G3" s="4" t="s">
        <v>35</v>
      </c>
      <c r="H3" s="1"/>
      <c r="I3" s="1"/>
      <c r="J3" s="4" t="s">
        <v>37</v>
      </c>
      <c r="K3" s="25">
        <v>0.291</v>
      </c>
    </row>
    <row r="4" spans="1:12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2" ht="63.75">
      <c r="A5" s="8"/>
      <c r="B5" s="6" t="s">
        <v>91</v>
      </c>
      <c r="C5" s="6"/>
      <c r="D5" s="6"/>
      <c r="E5" s="6"/>
      <c r="F5" s="8"/>
      <c r="G5" s="6"/>
      <c r="H5" s="6" t="s">
        <v>92</v>
      </c>
      <c r="I5" s="6"/>
      <c r="J5" s="6"/>
      <c r="K5" s="6"/>
      <c r="L5" s="8"/>
    </row>
    <row r="6" spans="1:12" ht="63">
      <c r="A6" s="10" t="s">
        <v>45</v>
      </c>
      <c r="B6" s="2" t="s">
        <v>1</v>
      </c>
      <c r="C6" s="2" t="s">
        <v>2</v>
      </c>
      <c r="D6" s="2" t="s">
        <v>134</v>
      </c>
      <c r="E6" s="2" t="s">
        <v>3</v>
      </c>
      <c r="F6" s="8"/>
      <c r="G6" s="10" t="s">
        <v>45</v>
      </c>
      <c r="H6" s="3" t="s">
        <v>1</v>
      </c>
      <c r="I6" s="3" t="s">
        <v>2</v>
      </c>
      <c r="J6" s="3" t="s">
        <v>135</v>
      </c>
      <c r="K6" s="3" t="s">
        <v>3</v>
      </c>
      <c r="L6" s="8"/>
    </row>
    <row r="7" spans="1:12" ht="12.75">
      <c r="A7" s="8"/>
      <c r="B7" s="33" t="s">
        <v>6</v>
      </c>
      <c r="C7" s="37">
        <v>336</v>
      </c>
      <c r="D7" s="37">
        <v>0</v>
      </c>
      <c r="E7" s="34">
        <f aca="true" t="shared" si="0" ref="E7:E15">D7/C7</f>
        <v>0</v>
      </c>
      <c r="F7" s="8"/>
      <c r="G7" s="6"/>
      <c r="H7" s="33" t="s">
        <v>6</v>
      </c>
      <c r="I7" s="37">
        <v>336</v>
      </c>
      <c r="J7" s="37">
        <v>6</v>
      </c>
      <c r="K7" s="34">
        <f aca="true" t="shared" si="1" ref="K7:K15">J7/I7</f>
        <v>0.017857142857142856</v>
      </c>
      <c r="L7" s="8"/>
    </row>
    <row r="8" spans="1:12" ht="12.75">
      <c r="A8" s="8"/>
      <c r="B8" s="33" t="s">
        <v>20</v>
      </c>
      <c r="C8" s="37">
        <v>241</v>
      </c>
      <c r="D8" s="37">
        <v>3</v>
      </c>
      <c r="E8" s="34">
        <f t="shared" si="0"/>
        <v>0.012448132780082987</v>
      </c>
      <c r="F8" s="8"/>
      <c r="G8" s="6"/>
      <c r="H8" s="33" t="s">
        <v>20</v>
      </c>
      <c r="I8" s="37">
        <v>241</v>
      </c>
      <c r="J8" s="37">
        <v>1</v>
      </c>
      <c r="K8" s="34">
        <f t="shared" si="1"/>
        <v>0.004149377593360996</v>
      </c>
      <c r="L8" s="8"/>
    </row>
    <row r="9" spans="1:12" ht="12.75">
      <c r="A9" s="8"/>
      <c r="B9" s="33" t="s">
        <v>4</v>
      </c>
      <c r="C9" s="37">
        <v>236</v>
      </c>
      <c r="D9" s="37">
        <v>2</v>
      </c>
      <c r="E9" s="34">
        <f t="shared" si="0"/>
        <v>0.00847457627118644</v>
      </c>
      <c r="F9" s="8"/>
      <c r="G9" s="6"/>
      <c r="H9" s="33" t="s">
        <v>4</v>
      </c>
      <c r="I9" s="37">
        <v>236</v>
      </c>
      <c r="J9" s="37">
        <v>0</v>
      </c>
      <c r="K9" s="34">
        <f t="shared" si="1"/>
        <v>0</v>
      </c>
      <c r="L9" s="8"/>
    </row>
    <row r="10" spans="1:12" ht="12.75">
      <c r="A10" s="8"/>
      <c r="B10" s="33" t="s">
        <v>5</v>
      </c>
      <c r="C10" s="37">
        <v>114</v>
      </c>
      <c r="D10" s="37">
        <v>0</v>
      </c>
      <c r="E10" s="34">
        <f t="shared" si="0"/>
        <v>0</v>
      </c>
      <c r="F10" s="8"/>
      <c r="G10" s="6"/>
      <c r="H10" s="33" t="s">
        <v>5</v>
      </c>
      <c r="I10" s="37">
        <v>114</v>
      </c>
      <c r="J10" s="37">
        <v>1</v>
      </c>
      <c r="K10" s="34">
        <f t="shared" si="1"/>
        <v>0.008771929824561403</v>
      </c>
      <c r="L10" s="8"/>
    </row>
    <row r="11" spans="1:12" ht="12.75">
      <c r="A11" s="8"/>
      <c r="B11" s="33" t="s">
        <v>23</v>
      </c>
      <c r="C11" s="37">
        <v>75</v>
      </c>
      <c r="D11" s="37">
        <v>0</v>
      </c>
      <c r="E11" s="34">
        <f t="shared" si="0"/>
        <v>0</v>
      </c>
      <c r="F11" s="8"/>
      <c r="G11" s="6"/>
      <c r="H11" s="33" t="s">
        <v>23</v>
      </c>
      <c r="I11" s="37">
        <v>75</v>
      </c>
      <c r="J11" s="37">
        <v>0</v>
      </c>
      <c r="K11" s="34">
        <f t="shared" si="1"/>
        <v>0</v>
      </c>
      <c r="L11" s="8"/>
    </row>
    <row r="12" spans="1:12" ht="12.75">
      <c r="A12" s="8"/>
      <c r="B12" s="33" t="s">
        <v>22</v>
      </c>
      <c r="C12" s="37">
        <v>36</v>
      </c>
      <c r="D12" s="37">
        <v>0</v>
      </c>
      <c r="E12" s="34">
        <f t="shared" si="0"/>
        <v>0</v>
      </c>
      <c r="F12" s="8"/>
      <c r="G12" s="6"/>
      <c r="H12" s="33" t="s">
        <v>22</v>
      </c>
      <c r="I12" s="37">
        <v>36</v>
      </c>
      <c r="J12" s="37">
        <v>4</v>
      </c>
      <c r="K12" s="34">
        <f t="shared" si="1"/>
        <v>0.1111111111111111</v>
      </c>
      <c r="L12" s="8"/>
    </row>
    <row r="13" spans="1:12" ht="12.75">
      <c r="A13" s="8"/>
      <c r="B13" s="33" t="s">
        <v>8</v>
      </c>
      <c r="C13" s="37">
        <v>30</v>
      </c>
      <c r="D13" s="37">
        <v>0</v>
      </c>
      <c r="E13" s="34">
        <f t="shared" si="0"/>
        <v>0</v>
      </c>
      <c r="F13" s="8"/>
      <c r="G13" s="6"/>
      <c r="H13" s="33" t="s">
        <v>8</v>
      </c>
      <c r="I13" s="37">
        <v>30</v>
      </c>
      <c r="J13" s="37">
        <v>0</v>
      </c>
      <c r="K13" s="34">
        <f t="shared" si="1"/>
        <v>0</v>
      </c>
      <c r="L13" s="8"/>
    </row>
    <row r="14" spans="1:12" ht="12.75">
      <c r="A14" s="8"/>
      <c r="B14" s="33" t="s">
        <v>21</v>
      </c>
      <c r="C14" s="37">
        <v>19</v>
      </c>
      <c r="D14" s="37">
        <v>0</v>
      </c>
      <c r="E14" s="34">
        <f t="shared" si="0"/>
        <v>0</v>
      </c>
      <c r="F14" s="8"/>
      <c r="G14" s="8"/>
      <c r="H14" s="33" t="s">
        <v>21</v>
      </c>
      <c r="I14" s="37">
        <v>19</v>
      </c>
      <c r="J14" s="37">
        <v>0</v>
      </c>
      <c r="K14" s="34">
        <f t="shared" si="1"/>
        <v>0</v>
      </c>
      <c r="L14" s="8"/>
    </row>
    <row r="15" spans="1:12" ht="12.75">
      <c r="A15" s="8"/>
      <c r="B15" s="33" t="s">
        <v>47</v>
      </c>
      <c r="C15" s="37">
        <v>1</v>
      </c>
      <c r="D15" s="37">
        <v>0</v>
      </c>
      <c r="E15" s="34">
        <f t="shared" si="0"/>
        <v>0</v>
      </c>
      <c r="F15" s="8"/>
      <c r="G15" s="8"/>
      <c r="H15" s="33" t="s">
        <v>47</v>
      </c>
      <c r="I15" s="37">
        <v>1</v>
      </c>
      <c r="J15" s="37">
        <v>0</v>
      </c>
      <c r="K15" s="34">
        <f t="shared" si="1"/>
        <v>0</v>
      </c>
      <c r="L15" s="8"/>
    </row>
    <row r="16" spans="1:12" ht="12.75">
      <c r="A16" s="8"/>
      <c r="B16" s="33" t="s">
        <v>44</v>
      </c>
      <c r="C16" s="37" t="s">
        <v>26</v>
      </c>
      <c r="D16" s="37" t="s">
        <v>26</v>
      </c>
      <c r="E16" s="37" t="s">
        <v>26</v>
      </c>
      <c r="F16" s="8"/>
      <c r="G16" s="8"/>
      <c r="H16" s="33" t="s">
        <v>44</v>
      </c>
      <c r="I16" s="37" t="s">
        <v>26</v>
      </c>
      <c r="J16" s="37" t="s">
        <v>26</v>
      </c>
      <c r="K16" s="37" t="s">
        <v>26</v>
      </c>
      <c r="L16" s="8"/>
    </row>
    <row r="17" spans="1:12" ht="12.75">
      <c r="A17" s="8"/>
      <c r="B17" s="33" t="s">
        <v>7</v>
      </c>
      <c r="C17" s="37" t="s">
        <v>26</v>
      </c>
      <c r="D17" s="37" t="s">
        <v>26</v>
      </c>
      <c r="E17" s="37" t="s">
        <v>26</v>
      </c>
      <c r="F17" s="8"/>
      <c r="G17" s="8"/>
      <c r="H17" s="33" t="s">
        <v>7</v>
      </c>
      <c r="I17" s="37" t="s">
        <v>26</v>
      </c>
      <c r="J17" s="37" t="s">
        <v>26</v>
      </c>
      <c r="K17" s="37" t="s">
        <v>26</v>
      </c>
      <c r="L17" s="8"/>
    </row>
    <row r="18" spans="1:12" ht="12.7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</row>
    <row r="19" spans="1:12" ht="63.75">
      <c r="A19" s="9"/>
      <c r="B19" s="7" t="s">
        <v>93</v>
      </c>
      <c r="C19" s="7"/>
      <c r="D19" s="7"/>
      <c r="E19" s="7"/>
      <c r="F19" s="7"/>
      <c r="G19" s="7"/>
      <c r="H19" s="7" t="s">
        <v>94</v>
      </c>
      <c r="I19" s="7"/>
      <c r="J19" s="7"/>
      <c r="K19" s="7"/>
      <c r="L19" s="9"/>
    </row>
    <row r="20" spans="1:12" ht="12.75">
      <c r="A20" s="9"/>
      <c r="B20" s="7"/>
      <c r="C20" s="7"/>
      <c r="D20" s="7"/>
      <c r="E20" s="7"/>
      <c r="F20" s="7"/>
      <c r="G20" s="7"/>
      <c r="H20" s="7"/>
      <c r="I20" s="7"/>
      <c r="J20" s="7"/>
      <c r="K20" s="7"/>
      <c r="L20" s="9"/>
    </row>
    <row r="21" spans="1:12" ht="63">
      <c r="A21" s="13" t="s">
        <v>28</v>
      </c>
      <c r="B21" s="2" t="s">
        <v>1</v>
      </c>
      <c r="C21" s="2" t="s">
        <v>2</v>
      </c>
      <c r="D21" s="2" t="s">
        <v>136</v>
      </c>
      <c r="E21" s="2" t="s">
        <v>3</v>
      </c>
      <c r="F21" s="9"/>
      <c r="G21" s="13" t="s">
        <v>28</v>
      </c>
      <c r="H21" s="3" t="s">
        <v>1</v>
      </c>
      <c r="I21" s="3" t="s">
        <v>2</v>
      </c>
      <c r="J21" s="3" t="s">
        <v>137</v>
      </c>
      <c r="K21" s="3" t="s">
        <v>3</v>
      </c>
      <c r="L21" s="9"/>
    </row>
    <row r="22" spans="1:12" ht="12.75">
      <c r="A22" s="9"/>
      <c r="B22" s="33" t="s">
        <v>6</v>
      </c>
      <c r="C22" s="37">
        <v>336</v>
      </c>
      <c r="D22" s="37">
        <v>3</v>
      </c>
      <c r="E22" s="34">
        <f aca="true" t="shared" si="2" ref="E22:E30">D22/C22</f>
        <v>0.008928571428571428</v>
      </c>
      <c r="F22" s="9"/>
      <c r="G22" s="7"/>
      <c r="H22" s="33" t="s">
        <v>6</v>
      </c>
      <c r="I22" s="37">
        <v>336</v>
      </c>
      <c r="J22" s="37">
        <v>6</v>
      </c>
      <c r="K22" s="34">
        <f aca="true" t="shared" si="3" ref="K22:K30">J22/I22</f>
        <v>0.017857142857142856</v>
      </c>
      <c r="L22" s="9"/>
    </row>
    <row r="23" spans="1:12" ht="12.75">
      <c r="A23" s="9"/>
      <c r="B23" s="33" t="s">
        <v>20</v>
      </c>
      <c r="C23" s="37">
        <v>241</v>
      </c>
      <c r="D23" s="37">
        <v>0</v>
      </c>
      <c r="E23" s="34">
        <f t="shared" si="2"/>
        <v>0</v>
      </c>
      <c r="F23" s="9"/>
      <c r="G23" s="7"/>
      <c r="H23" s="33" t="s">
        <v>20</v>
      </c>
      <c r="I23" s="37">
        <v>241</v>
      </c>
      <c r="J23" s="37">
        <v>7</v>
      </c>
      <c r="K23" s="34">
        <f t="shared" si="3"/>
        <v>0.029045643153526972</v>
      </c>
      <c r="L23" s="9"/>
    </row>
    <row r="24" spans="1:12" ht="12.75">
      <c r="A24" s="9"/>
      <c r="B24" s="33" t="s">
        <v>4</v>
      </c>
      <c r="C24" s="37">
        <v>236</v>
      </c>
      <c r="D24" s="37">
        <v>2</v>
      </c>
      <c r="E24" s="34">
        <f t="shared" si="2"/>
        <v>0.00847457627118644</v>
      </c>
      <c r="F24" s="9"/>
      <c r="G24" s="7"/>
      <c r="H24" s="33" t="s">
        <v>4</v>
      </c>
      <c r="I24" s="37">
        <v>236</v>
      </c>
      <c r="J24" s="37">
        <v>1</v>
      </c>
      <c r="K24" s="34">
        <f t="shared" si="3"/>
        <v>0.00423728813559322</v>
      </c>
      <c r="L24" s="9"/>
    </row>
    <row r="25" spans="1:12" ht="12.75">
      <c r="A25" s="9"/>
      <c r="B25" s="33" t="s">
        <v>5</v>
      </c>
      <c r="C25" s="37">
        <v>114</v>
      </c>
      <c r="D25" s="37">
        <v>0</v>
      </c>
      <c r="E25" s="34">
        <f t="shared" si="2"/>
        <v>0</v>
      </c>
      <c r="F25" s="9"/>
      <c r="G25" s="7"/>
      <c r="H25" s="33" t="s">
        <v>5</v>
      </c>
      <c r="I25" s="37">
        <v>114</v>
      </c>
      <c r="J25" s="37">
        <v>0</v>
      </c>
      <c r="K25" s="34">
        <f t="shared" si="3"/>
        <v>0</v>
      </c>
      <c r="L25" s="9"/>
    </row>
    <row r="26" spans="1:12" ht="12.75">
      <c r="A26" s="9"/>
      <c r="B26" s="33" t="s">
        <v>23</v>
      </c>
      <c r="C26" s="37">
        <v>75</v>
      </c>
      <c r="D26" s="37">
        <v>2</v>
      </c>
      <c r="E26" s="34">
        <f t="shared" si="2"/>
        <v>0.02666666666666667</v>
      </c>
      <c r="F26" s="9"/>
      <c r="G26" s="7"/>
      <c r="H26" s="33" t="s">
        <v>23</v>
      </c>
      <c r="I26" s="37">
        <v>75</v>
      </c>
      <c r="J26" s="37">
        <v>0</v>
      </c>
      <c r="K26" s="34">
        <f t="shared" si="3"/>
        <v>0</v>
      </c>
      <c r="L26" s="9"/>
    </row>
    <row r="27" spans="1:12" ht="12.75">
      <c r="A27" s="9"/>
      <c r="B27" s="33" t="s">
        <v>22</v>
      </c>
      <c r="C27" s="37">
        <v>36</v>
      </c>
      <c r="D27" s="37">
        <v>1</v>
      </c>
      <c r="E27" s="34">
        <f t="shared" si="2"/>
        <v>0.027777777777777776</v>
      </c>
      <c r="F27" s="9"/>
      <c r="G27" s="7"/>
      <c r="H27" s="33" t="s">
        <v>22</v>
      </c>
      <c r="I27" s="37">
        <v>36</v>
      </c>
      <c r="J27" s="37">
        <v>2</v>
      </c>
      <c r="K27" s="34">
        <f t="shared" si="3"/>
        <v>0.05555555555555555</v>
      </c>
      <c r="L27" s="9"/>
    </row>
    <row r="28" spans="1:12" ht="12.75">
      <c r="A28" s="9"/>
      <c r="B28" s="33" t="s">
        <v>8</v>
      </c>
      <c r="C28" s="37">
        <v>30</v>
      </c>
      <c r="D28" s="37">
        <v>0</v>
      </c>
      <c r="E28" s="34">
        <f t="shared" si="2"/>
        <v>0</v>
      </c>
      <c r="F28" s="9"/>
      <c r="G28" s="7"/>
      <c r="H28" s="33" t="s">
        <v>8</v>
      </c>
      <c r="I28" s="37">
        <v>30</v>
      </c>
      <c r="J28" s="37">
        <v>1</v>
      </c>
      <c r="K28" s="34">
        <f t="shared" si="3"/>
        <v>0.03333333333333333</v>
      </c>
      <c r="L28" s="9"/>
    </row>
    <row r="29" spans="1:12" ht="12.75">
      <c r="A29" s="9"/>
      <c r="B29" s="33" t="s">
        <v>21</v>
      </c>
      <c r="C29" s="37">
        <v>19</v>
      </c>
      <c r="D29" s="37">
        <v>0</v>
      </c>
      <c r="E29" s="34">
        <f t="shared" si="2"/>
        <v>0</v>
      </c>
      <c r="F29" s="9"/>
      <c r="G29" s="7"/>
      <c r="H29" s="33" t="s">
        <v>21</v>
      </c>
      <c r="I29" s="37">
        <v>19</v>
      </c>
      <c r="J29" s="37">
        <v>0</v>
      </c>
      <c r="K29" s="34">
        <f t="shared" si="3"/>
        <v>0</v>
      </c>
      <c r="L29" s="9"/>
    </row>
    <row r="30" spans="1:12" ht="12.75">
      <c r="A30" s="9"/>
      <c r="B30" s="33" t="s">
        <v>47</v>
      </c>
      <c r="C30" s="37">
        <v>1</v>
      </c>
      <c r="D30" s="37">
        <v>0</v>
      </c>
      <c r="E30" s="34">
        <f t="shared" si="2"/>
        <v>0</v>
      </c>
      <c r="F30" s="9"/>
      <c r="G30" s="7"/>
      <c r="H30" s="33" t="s">
        <v>47</v>
      </c>
      <c r="I30" s="37">
        <v>1</v>
      </c>
      <c r="J30" s="37">
        <v>0</v>
      </c>
      <c r="K30" s="34">
        <f t="shared" si="3"/>
        <v>0</v>
      </c>
      <c r="L30" s="9"/>
    </row>
    <row r="31" spans="1:12" ht="12.75">
      <c r="A31" s="9"/>
      <c r="B31" s="33" t="s">
        <v>44</v>
      </c>
      <c r="C31" s="37" t="s">
        <v>26</v>
      </c>
      <c r="D31" s="37" t="s">
        <v>26</v>
      </c>
      <c r="E31" s="37" t="s">
        <v>26</v>
      </c>
      <c r="F31" s="9"/>
      <c r="G31" s="7"/>
      <c r="H31" s="33" t="s">
        <v>44</v>
      </c>
      <c r="I31" s="37" t="s">
        <v>26</v>
      </c>
      <c r="J31" s="37" t="s">
        <v>26</v>
      </c>
      <c r="K31" s="37" t="s">
        <v>26</v>
      </c>
      <c r="L31" s="9"/>
    </row>
    <row r="32" spans="1:12" ht="12.75">
      <c r="A32" s="9"/>
      <c r="B32" s="33" t="s">
        <v>7</v>
      </c>
      <c r="C32" s="37" t="s">
        <v>26</v>
      </c>
      <c r="D32" s="37" t="s">
        <v>26</v>
      </c>
      <c r="E32" s="37" t="s">
        <v>26</v>
      </c>
      <c r="F32" s="9"/>
      <c r="G32" s="7"/>
      <c r="H32" s="33" t="s">
        <v>7</v>
      </c>
      <c r="I32" s="37" t="s">
        <v>26</v>
      </c>
      <c r="J32" s="37" t="s">
        <v>26</v>
      </c>
      <c r="K32" s="37" t="s">
        <v>26</v>
      </c>
      <c r="L32" s="9"/>
    </row>
    <row r="33" spans="1:12" ht="12.7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</row>
    <row r="34" spans="1:12" ht="63.75">
      <c r="A34" s="8"/>
      <c r="B34" s="6" t="s">
        <v>95</v>
      </c>
      <c r="C34" s="6"/>
      <c r="D34" s="6"/>
      <c r="E34" s="6"/>
      <c r="F34" s="8"/>
      <c r="G34" s="6"/>
      <c r="H34" s="6" t="s">
        <v>96</v>
      </c>
      <c r="I34" s="6"/>
      <c r="J34" s="6"/>
      <c r="K34" s="6"/>
      <c r="L34" s="8"/>
    </row>
    <row r="35" spans="1:12" ht="42">
      <c r="A35" s="10" t="s">
        <v>27</v>
      </c>
      <c r="B35" s="2" t="s">
        <v>1</v>
      </c>
      <c r="C35" s="2" t="s">
        <v>2</v>
      </c>
      <c r="D35" s="2" t="s">
        <v>138</v>
      </c>
      <c r="E35" s="2" t="s">
        <v>3</v>
      </c>
      <c r="F35" s="8"/>
      <c r="G35" s="10" t="s">
        <v>27</v>
      </c>
      <c r="H35" s="3" t="s">
        <v>1</v>
      </c>
      <c r="I35" s="3" t="s">
        <v>2</v>
      </c>
      <c r="J35" s="3" t="s">
        <v>139</v>
      </c>
      <c r="K35" s="3" t="s">
        <v>3</v>
      </c>
      <c r="L35" s="8"/>
    </row>
    <row r="36" spans="1:12" ht="12.75">
      <c r="A36" s="8"/>
      <c r="B36" s="33" t="s">
        <v>6</v>
      </c>
      <c r="C36" s="37">
        <v>336</v>
      </c>
      <c r="D36" s="37">
        <v>1</v>
      </c>
      <c r="E36" s="34">
        <f aca="true" t="shared" si="4" ref="E36:E44">D36/C36</f>
        <v>0.002976190476190476</v>
      </c>
      <c r="F36" s="8"/>
      <c r="G36" s="6"/>
      <c r="H36" s="33" t="s">
        <v>6</v>
      </c>
      <c r="I36" s="37">
        <v>336</v>
      </c>
      <c r="J36" s="37">
        <v>16</v>
      </c>
      <c r="K36" s="34">
        <f aca="true" t="shared" si="5" ref="K36:K44">J36/I36</f>
        <v>0.047619047619047616</v>
      </c>
      <c r="L36" s="8"/>
    </row>
    <row r="37" spans="1:12" ht="12.75">
      <c r="A37" s="8"/>
      <c r="B37" s="33" t="s">
        <v>20</v>
      </c>
      <c r="C37" s="37">
        <v>241</v>
      </c>
      <c r="D37" s="37">
        <v>1</v>
      </c>
      <c r="E37" s="34">
        <f t="shared" si="4"/>
        <v>0.004149377593360996</v>
      </c>
      <c r="F37" s="8"/>
      <c r="G37" s="6"/>
      <c r="H37" s="33" t="s">
        <v>20</v>
      </c>
      <c r="I37" s="37">
        <v>241</v>
      </c>
      <c r="J37" s="37">
        <v>4</v>
      </c>
      <c r="K37" s="34">
        <f t="shared" si="5"/>
        <v>0.016597510373443983</v>
      </c>
      <c r="L37" s="8"/>
    </row>
    <row r="38" spans="1:12" ht="12.75">
      <c r="A38" s="8"/>
      <c r="B38" s="33" t="s">
        <v>4</v>
      </c>
      <c r="C38" s="37">
        <v>236</v>
      </c>
      <c r="D38" s="37">
        <v>4</v>
      </c>
      <c r="E38" s="34">
        <f t="shared" si="4"/>
        <v>0.01694915254237288</v>
      </c>
      <c r="F38" s="8"/>
      <c r="G38" s="6"/>
      <c r="H38" s="33" t="s">
        <v>4</v>
      </c>
      <c r="I38" s="37">
        <v>236</v>
      </c>
      <c r="J38" s="37">
        <v>5</v>
      </c>
      <c r="K38" s="34">
        <f t="shared" si="5"/>
        <v>0.0211864406779661</v>
      </c>
      <c r="L38" s="8"/>
    </row>
    <row r="39" spans="1:12" ht="12.75">
      <c r="A39" s="8"/>
      <c r="B39" s="33" t="s">
        <v>5</v>
      </c>
      <c r="C39" s="37">
        <v>114</v>
      </c>
      <c r="D39" s="37">
        <v>0</v>
      </c>
      <c r="E39" s="34">
        <f t="shared" si="4"/>
        <v>0</v>
      </c>
      <c r="F39" s="8"/>
      <c r="G39" s="6"/>
      <c r="H39" s="33" t="s">
        <v>5</v>
      </c>
      <c r="I39" s="37">
        <v>114</v>
      </c>
      <c r="J39" s="37">
        <v>4</v>
      </c>
      <c r="K39" s="34">
        <f t="shared" si="5"/>
        <v>0.03508771929824561</v>
      </c>
      <c r="L39" s="8"/>
    </row>
    <row r="40" spans="1:12" ht="12.75">
      <c r="A40" s="8"/>
      <c r="B40" s="33" t="s">
        <v>23</v>
      </c>
      <c r="C40" s="37">
        <v>75</v>
      </c>
      <c r="D40" s="37">
        <v>1</v>
      </c>
      <c r="E40" s="34">
        <f t="shared" si="4"/>
        <v>0.013333333333333334</v>
      </c>
      <c r="F40" s="8"/>
      <c r="G40" s="6"/>
      <c r="H40" s="33" t="s">
        <v>23</v>
      </c>
      <c r="I40" s="37">
        <v>75</v>
      </c>
      <c r="J40" s="37">
        <v>0</v>
      </c>
      <c r="K40" s="34">
        <f t="shared" si="5"/>
        <v>0</v>
      </c>
      <c r="L40" s="8"/>
    </row>
    <row r="41" spans="1:12" ht="12.75">
      <c r="A41" s="8"/>
      <c r="B41" s="33" t="s">
        <v>22</v>
      </c>
      <c r="C41" s="37">
        <v>36</v>
      </c>
      <c r="D41" s="37">
        <v>1</v>
      </c>
      <c r="E41" s="34">
        <f t="shared" si="4"/>
        <v>0.027777777777777776</v>
      </c>
      <c r="F41" s="8"/>
      <c r="G41" s="6"/>
      <c r="H41" s="33" t="s">
        <v>22</v>
      </c>
      <c r="I41" s="37">
        <v>36</v>
      </c>
      <c r="J41" s="37">
        <v>1</v>
      </c>
      <c r="K41" s="34">
        <f t="shared" si="5"/>
        <v>0.027777777777777776</v>
      </c>
      <c r="L41" s="8"/>
    </row>
    <row r="42" spans="1:12" ht="12.75">
      <c r="A42" s="8"/>
      <c r="B42" s="33" t="s">
        <v>8</v>
      </c>
      <c r="C42" s="37">
        <v>30</v>
      </c>
      <c r="D42" s="37">
        <v>0</v>
      </c>
      <c r="E42" s="34">
        <f t="shared" si="4"/>
        <v>0</v>
      </c>
      <c r="F42" s="8"/>
      <c r="G42" s="6"/>
      <c r="H42" s="33" t="s">
        <v>8</v>
      </c>
      <c r="I42" s="37">
        <v>30</v>
      </c>
      <c r="J42" s="37">
        <v>0</v>
      </c>
      <c r="K42" s="34">
        <f t="shared" si="5"/>
        <v>0</v>
      </c>
      <c r="L42" s="8"/>
    </row>
    <row r="43" spans="1:12" ht="12.75">
      <c r="A43" s="8"/>
      <c r="B43" s="33" t="s">
        <v>21</v>
      </c>
      <c r="C43" s="37">
        <v>19</v>
      </c>
      <c r="D43" s="37">
        <v>0</v>
      </c>
      <c r="E43" s="34">
        <f t="shared" si="4"/>
        <v>0</v>
      </c>
      <c r="F43" s="8"/>
      <c r="G43" s="8"/>
      <c r="H43" s="33" t="s">
        <v>21</v>
      </c>
      <c r="I43" s="37">
        <v>19</v>
      </c>
      <c r="J43" s="37">
        <v>0</v>
      </c>
      <c r="K43" s="34">
        <f t="shared" si="5"/>
        <v>0</v>
      </c>
      <c r="L43" s="8"/>
    </row>
    <row r="44" spans="1:12" ht="12.75">
      <c r="A44" s="8"/>
      <c r="B44" s="33" t="s">
        <v>47</v>
      </c>
      <c r="C44" s="37">
        <v>1</v>
      </c>
      <c r="D44" s="37">
        <v>0</v>
      </c>
      <c r="E44" s="34">
        <f t="shared" si="4"/>
        <v>0</v>
      </c>
      <c r="F44" s="8"/>
      <c r="G44" s="8"/>
      <c r="H44" s="33" t="s">
        <v>47</v>
      </c>
      <c r="I44" s="37">
        <v>1</v>
      </c>
      <c r="J44" s="37">
        <v>0</v>
      </c>
      <c r="K44" s="34">
        <f t="shared" si="5"/>
        <v>0</v>
      </c>
      <c r="L44" s="8"/>
    </row>
    <row r="45" spans="1:12" ht="12.75">
      <c r="A45" s="8"/>
      <c r="B45" s="33" t="s">
        <v>44</v>
      </c>
      <c r="C45" s="37" t="s">
        <v>26</v>
      </c>
      <c r="D45" s="37" t="s">
        <v>26</v>
      </c>
      <c r="E45" s="37" t="s">
        <v>26</v>
      </c>
      <c r="F45" s="8"/>
      <c r="G45" s="8"/>
      <c r="H45" s="33" t="s">
        <v>44</v>
      </c>
      <c r="I45" s="37" t="s">
        <v>26</v>
      </c>
      <c r="J45" s="37" t="s">
        <v>26</v>
      </c>
      <c r="K45" s="37" t="s">
        <v>26</v>
      </c>
      <c r="L45" s="8"/>
    </row>
    <row r="46" spans="1:12" ht="12.75">
      <c r="A46" s="8"/>
      <c r="B46" s="33" t="s">
        <v>7</v>
      </c>
      <c r="C46" s="37" t="s">
        <v>26</v>
      </c>
      <c r="D46" s="37" t="s">
        <v>26</v>
      </c>
      <c r="E46" s="37" t="s">
        <v>26</v>
      </c>
      <c r="F46" s="8"/>
      <c r="G46" s="8"/>
      <c r="H46" s="33" t="s">
        <v>7</v>
      </c>
      <c r="I46" s="37" t="s">
        <v>26</v>
      </c>
      <c r="J46" s="37" t="s">
        <v>26</v>
      </c>
      <c r="K46" s="37" t="s">
        <v>26</v>
      </c>
      <c r="L46" s="8"/>
    </row>
    <row r="47" spans="1:12" ht="12.7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</row>
    <row r="48" spans="1:12" ht="12.75">
      <c r="A48" s="22"/>
      <c r="B48" s="23"/>
      <c r="C48" s="22"/>
      <c r="D48" s="22"/>
      <c r="E48" s="22"/>
      <c r="F48" s="22"/>
      <c r="G48" s="22"/>
      <c r="H48" s="22"/>
      <c r="I48" s="22"/>
      <c r="J48" s="22"/>
      <c r="K48" s="22"/>
      <c r="L48" s="22"/>
    </row>
    <row r="49" spans="1:12" ht="84" customHeight="1">
      <c r="A49" s="24" t="s">
        <v>32</v>
      </c>
      <c r="B49" s="2" t="s">
        <v>1</v>
      </c>
      <c r="C49" s="2" t="s">
        <v>2</v>
      </c>
      <c r="D49" s="20" t="s">
        <v>30</v>
      </c>
      <c r="E49" s="2" t="s">
        <v>3</v>
      </c>
      <c r="F49" s="22"/>
      <c r="G49" s="24" t="s">
        <v>33</v>
      </c>
      <c r="H49" s="3" t="s">
        <v>1</v>
      </c>
      <c r="I49" s="3" t="s">
        <v>2</v>
      </c>
      <c r="J49" s="21" t="s">
        <v>31</v>
      </c>
      <c r="K49" s="3" t="s">
        <v>3</v>
      </c>
      <c r="L49" s="22"/>
    </row>
    <row r="50" spans="1:12" ht="12.75">
      <c r="A50" s="22"/>
      <c r="B50" s="33" t="s">
        <v>6</v>
      </c>
      <c r="C50" s="37">
        <v>336</v>
      </c>
      <c r="D50" s="37">
        <v>8</v>
      </c>
      <c r="E50" s="34">
        <f aca="true" t="shared" si="6" ref="E50:E58">D50/C50</f>
        <v>0.023809523809523808</v>
      </c>
      <c r="F50" s="22"/>
      <c r="G50" s="22"/>
      <c r="H50" s="33" t="s">
        <v>6</v>
      </c>
      <c r="I50" s="37">
        <v>336</v>
      </c>
      <c r="J50" s="37">
        <v>47</v>
      </c>
      <c r="K50" s="34">
        <f aca="true" t="shared" si="7" ref="K50:K58">J50/I50</f>
        <v>0.13988095238095238</v>
      </c>
      <c r="L50" s="22"/>
    </row>
    <row r="51" spans="1:12" ht="12.75">
      <c r="A51" s="22"/>
      <c r="B51" s="33" t="s">
        <v>20</v>
      </c>
      <c r="C51" s="37">
        <v>241</v>
      </c>
      <c r="D51" s="37">
        <v>8</v>
      </c>
      <c r="E51" s="34">
        <f t="shared" si="6"/>
        <v>0.03319502074688797</v>
      </c>
      <c r="F51" s="22"/>
      <c r="G51" s="22"/>
      <c r="H51" s="33" t="s">
        <v>20</v>
      </c>
      <c r="I51" s="37">
        <v>241</v>
      </c>
      <c r="J51" s="37">
        <v>28</v>
      </c>
      <c r="K51" s="34">
        <f t="shared" si="7"/>
        <v>0.11618257261410789</v>
      </c>
      <c r="L51" s="22"/>
    </row>
    <row r="52" spans="1:12" ht="12.75">
      <c r="A52" s="22"/>
      <c r="B52" s="33" t="s">
        <v>4</v>
      </c>
      <c r="C52" s="37">
        <v>236</v>
      </c>
      <c r="D52" s="37">
        <v>15</v>
      </c>
      <c r="E52" s="34">
        <f t="shared" si="6"/>
        <v>0.0635593220338983</v>
      </c>
      <c r="F52" s="22"/>
      <c r="G52" s="22"/>
      <c r="H52" s="33" t="s">
        <v>4</v>
      </c>
      <c r="I52" s="37">
        <v>236</v>
      </c>
      <c r="J52" s="37">
        <v>19</v>
      </c>
      <c r="K52" s="34">
        <f t="shared" si="7"/>
        <v>0.08050847457627118</v>
      </c>
      <c r="L52" s="22"/>
    </row>
    <row r="53" spans="1:12" ht="12.75">
      <c r="A53" s="22"/>
      <c r="B53" s="33" t="s">
        <v>5</v>
      </c>
      <c r="C53" s="37">
        <v>114</v>
      </c>
      <c r="D53" s="37">
        <v>1</v>
      </c>
      <c r="E53" s="34">
        <f t="shared" si="6"/>
        <v>0.008771929824561403</v>
      </c>
      <c r="F53" s="22"/>
      <c r="G53" s="22"/>
      <c r="H53" s="33" t="s">
        <v>5</v>
      </c>
      <c r="I53" s="37">
        <v>114</v>
      </c>
      <c r="J53" s="37">
        <v>13</v>
      </c>
      <c r="K53" s="34">
        <f t="shared" si="7"/>
        <v>0.11403508771929824</v>
      </c>
      <c r="L53" s="22"/>
    </row>
    <row r="54" spans="1:12" ht="12.75">
      <c r="A54" s="22"/>
      <c r="B54" s="33" t="s">
        <v>23</v>
      </c>
      <c r="C54" s="37">
        <v>75</v>
      </c>
      <c r="D54" s="37">
        <v>5</v>
      </c>
      <c r="E54" s="34">
        <f t="shared" si="6"/>
        <v>0.06666666666666667</v>
      </c>
      <c r="F54" s="22"/>
      <c r="G54" s="22"/>
      <c r="H54" s="33" t="s">
        <v>23</v>
      </c>
      <c r="I54" s="37">
        <v>75</v>
      </c>
      <c r="J54" s="37">
        <v>3</v>
      </c>
      <c r="K54" s="34">
        <f t="shared" si="7"/>
        <v>0.04</v>
      </c>
      <c r="L54" s="22"/>
    </row>
    <row r="55" spans="1:12" ht="12.75">
      <c r="A55" s="22"/>
      <c r="B55" s="33" t="s">
        <v>22</v>
      </c>
      <c r="C55" s="37">
        <v>36</v>
      </c>
      <c r="D55" s="37">
        <v>4</v>
      </c>
      <c r="E55" s="34">
        <f t="shared" si="6"/>
        <v>0.1111111111111111</v>
      </c>
      <c r="F55" s="22"/>
      <c r="G55" s="22"/>
      <c r="H55" s="33" t="s">
        <v>22</v>
      </c>
      <c r="I55" s="37">
        <v>36</v>
      </c>
      <c r="J55" s="37">
        <v>9</v>
      </c>
      <c r="K55" s="34">
        <f t="shared" si="7"/>
        <v>0.25</v>
      </c>
      <c r="L55" s="22"/>
    </row>
    <row r="56" spans="1:12" ht="12.75">
      <c r="A56" s="22"/>
      <c r="B56" s="33" t="s">
        <v>8</v>
      </c>
      <c r="C56" s="37">
        <v>30</v>
      </c>
      <c r="D56" s="37">
        <v>0</v>
      </c>
      <c r="E56" s="34">
        <f t="shared" si="6"/>
        <v>0</v>
      </c>
      <c r="F56" s="22"/>
      <c r="G56" s="22"/>
      <c r="H56" s="33" t="s">
        <v>8</v>
      </c>
      <c r="I56" s="37">
        <v>30</v>
      </c>
      <c r="J56" s="37">
        <v>2</v>
      </c>
      <c r="K56" s="34">
        <f t="shared" si="7"/>
        <v>0.06666666666666667</v>
      </c>
      <c r="L56" s="22"/>
    </row>
    <row r="57" spans="1:12" ht="12.75">
      <c r="A57" s="22"/>
      <c r="B57" s="33" t="s">
        <v>21</v>
      </c>
      <c r="C57" s="37">
        <v>19</v>
      </c>
      <c r="D57" s="37">
        <v>0</v>
      </c>
      <c r="E57" s="34">
        <f t="shared" si="6"/>
        <v>0</v>
      </c>
      <c r="F57" s="22"/>
      <c r="G57" s="22"/>
      <c r="H57" s="33" t="s">
        <v>21</v>
      </c>
      <c r="I57" s="37">
        <v>19</v>
      </c>
      <c r="J57" s="37">
        <v>2</v>
      </c>
      <c r="K57" s="34">
        <f t="shared" si="7"/>
        <v>0.10526315789473684</v>
      </c>
      <c r="L57" s="22"/>
    </row>
    <row r="58" spans="1:12" ht="12.75">
      <c r="A58" s="22"/>
      <c r="B58" s="33" t="s">
        <v>47</v>
      </c>
      <c r="C58" s="37">
        <v>1</v>
      </c>
      <c r="D58" s="37">
        <v>0</v>
      </c>
      <c r="E58" s="34">
        <f t="shared" si="6"/>
        <v>0</v>
      </c>
      <c r="F58" s="22"/>
      <c r="G58" s="22"/>
      <c r="H58" s="33" t="s">
        <v>47</v>
      </c>
      <c r="I58" s="37">
        <v>1</v>
      </c>
      <c r="J58" s="37">
        <v>0</v>
      </c>
      <c r="K58" s="34">
        <f t="shared" si="7"/>
        <v>0</v>
      </c>
      <c r="L58" s="22"/>
    </row>
    <row r="59" spans="1:12" ht="12.75">
      <c r="A59" s="22"/>
      <c r="B59" s="33" t="s">
        <v>44</v>
      </c>
      <c r="C59" s="37" t="s">
        <v>26</v>
      </c>
      <c r="D59" s="37" t="s">
        <v>26</v>
      </c>
      <c r="E59" s="37" t="s">
        <v>26</v>
      </c>
      <c r="F59" s="22"/>
      <c r="G59" s="22"/>
      <c r="H59" s="33" t="s">
        <v>44</v>
      </c>
      <c r="I59" s="37" t="s">
        <v>26</v>
      </c>
      <c r="J59" s="37" t="s">
        <v>26</v>
      </c>
      <c r="K59" s="37" t="s">
        <v>26</v>
      </c>
      <c r="L59" s="22"/>
    </row>
    <row r="60" spans="1:12" ht="12.75">
      <c r="A60" s="22"/>
      <c r="B60" s="33" t="s">
        <v>7</v>
      </c>
      <c r="C60" s="37" t="s">
        <v>26</v>
      </c>
      <c r="D60" s="37" t="s">
        <v>26</v>
      </c>
      <c r="E60" s="37" t="s">
        <v>26</v>
      </c>
      <c r="F60" s="22"/>
      <c r="G60" s="22"/>
      <c r="H60" s="33" t="s">
        <v>7</v>
      </c>
      <c r="I60" s="37" t="s">
        <v>26</v>
      </c>
      <c r="J60" s="37" t="s">
        <v>26</v>
      </c>
      <c r="K60" s="37" t="s">
        <v>26</v>
      </c>
      <c r="L60" s="22"/>
    </row>
    <row r="61" spans="1:12" ht="12.75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</row>
    <row r="63" spans="9:11" ht="12.75">
      <c r="I63" s="28">
        <f>SUM(I50:I59)</f>
        <v>1088</v>
      </c>
      <c r="J63">
        <f>I63*K63</f>
        <v>316.608</v>
      </c>
      <c r="K63" s="5">
        <v>0.291</v>
      </c>
    </row>
    <row r="64" ht="12.75">
      <c r="J64">
        <f>SUM(J50:J59)</f>
        <v>123</v>
      </c>
    </row>
    <row r="65" ht="12.75">
      <c r="J65">
        <f>J63-J64</f>
        <v>193.608</v>
      </c>
    </row>
    <row r="66" ht="12.75">
      <c r="J66">
        <f>J65/J64</f>
        <v>1.574048780487805</v>
      </c>
    </row>
  </sheetData>
  <printOptions/>
  <pageMargins left="0.75" right="0.75" top="1" bottom="1" header="0.5" footer="0.5"/>
  <pageSetup horizontalDpi="360" verticalDpi="360" orientation="portrait" scale="55" r:id="rId1"/>
  <rowBreaks count="1" manualBreakCount="1">
    <brk id="61" max="255" man="1"/>
  </rowBreaks>
  <colBreaks count="1" manualBreakCount="1">
    <brk id="6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G25"/>
  <sheetViews>
    <sheetView view="pageBreakPreview" zoomScaleNormal="75" zoomScaleSheetLayoutView="100" workbookViewId="0" topLeftCell="A1">
      <selection activeCell="A6" sqref="A6"/>
    </sheetView>
  </sheetViews>
  <sheetFormatPr defaultColWidth="9.140625" defaultRowHeight="12.75"/>
  <cols>
    <col min="1" max="1" width="15.7109375" style="0" customWidth="1"/>
    <col min="2" max="2" width="15.57421875" style="0" customWidth="1"/>
    <col min="3" max="5" width="14.28125" style="0" customWidth="1"/>
    <col min="6" max="6" width="10.8515625" style="0" customWidth="1"/>
    <col min="7" max="7" width="17.7109375" style="0" bestFit="1" customWidth="1"/>
    <col min="8" max="11" width="14.28125" style="0" customWidth="1"/>
  </cols>
  <sheetData>
    <row r="1" spans="1:7" ht="18">
      <c r="A1" s="41"/>
      <c r="B1" s="40"/>
      <c r="C1" s="40"/>
      <c r="D1" s="40"/>
      <c r="E1" s="40"/>
      <c r="F1" s="40"/>
      <c r="G1" s="40"/>
    </row>
    <row r="2" spans="1:7" ht="18">
      <c r="A2" s="41" t="s">
        <v>36</v>
      </c>
      <c r="B2" s="43" t="s">
        <v>34</v>
      </c>
      <c r="C2" s="40"/>
      <c r="D2" s="40"/>
      <c r="E2" s="40"/>
      <c r="F2" s="40"/>
      <c r="G2" s="40"/>
    </row>
    <row r="3" spans="1:7" ht="18">
      <c r="A3" s="41"/>
      <c r="B3" s="43">
        <v>2003</v>
      </c>
      <c r="C3" s="40"/>
      <c r="D3" s="40"/>
      <c r="E3" s="40"/>
      <c r="F3" s="40"/>
      <c r="G3" s="40"/>
    </row>
    <row r="4" spans="1:7" ht="38.25">
      <c r="A4" s="40"/>
      <c r="B4" s="2" t="s">
        <v>9</v>
      </c>
      <c r="C4" s="2" t="s">
        <v>10</v>
      </c>
      <c r="D4" s="2" t="s">
        <v>18</v>
      </c>
      <c r="E4" s="2" t="s">
        <v>16</v>
      </c>
      <c r="F4" s="2" t="s">
        <v>17</v>
      </c>
      <c r="G4" s="2" t="s">
        <v>38</v>
      </c>
    </row>
    <row r="5" spans="1:7" ht="12.75">
      <c r="A5" s="40"/>
      <c r="B5" s="33" t="s">
        <v>0</v>
      </c>
      <c r="C5" s="19">
        <v>12736</v>
      </c>
      <c r="D5" s="19">
        <v>7736</v>
      </c>
      <c r="E5" s="34">
        <f aca="true" t="shared" si="0" ref="E5:E11">D5/C5</f>
        <v>0.6074120603015075</v>
      </c>
      <c r="F5" s="34">
        <v>0.573</v>
      </c>
      <c r="G5" s="35" t="s">
        <v>48</v>
      </c>
    </row>
    <row r="6" spans="1:7" ht="12.75">
      <c r="A6" s="40"/>
      <c r="B6" s="33" t="s">
        <v>11</v>
      </c>
      <c r="C6" s="19">
        <v>5579</v>
      </c>
      <c r="D6" s="19">
        <v>250</v>
      </c>
      <c r="E6" s="34">
        <f t="shared" si="0"/>
        <v>0.04481089801039613</v>
      </c>
      <c r="F6" s="34">
        <v>0.041</v>
      </c>
      <c r="G6" s="35" t="s">
        <v>39</v>
      </c>
    </row>
    <row r="7" spans="1:7" ht="12.75">
      <c r="A7" s="40"/>
      <c r="B7" s="33" t="s">
        <v>12</v>
      </c>
      <c r="C7" s="19">
        <v>8887</v>
      </c>
      <c r="D7" s="19">
        <v>2313</v>
      </c>
      <c r="E7" s="34">
        <f t="shared" si="0"/>
        <v>0.26026780690896817</v>
      </c>
      <c r="F7" s="34">
        <v>0.188</v>
      </c>
      <c r="G7" s="35" t="s">
        <v>51</v>
      </c>
    </row>
    <row r="8" spans="1:7" ht="12.75">
      <c r="A8" s="40"/>
      <c r="B8" s="33" t="s">
        <v>13</v>
      </c>
      <c r="C8" s="19">
        <v>11443</v>
      </c>
      <c r="D8" s="19">
        <v>1476</v>
      </c>
      <c r="E8" s="34">
        <f t="shared" si="0"/>
        <v>0.12898715371843048</v>
      </c>
      <c r="F8" s="34">
        <v>0.113</v>
      </c>
      <c r="G8" s="35" t="s">
        <v>52</v>
      </c>
    </row>
    <row r="9" spans="1:7" ht="12.75">
      <c r="A9" s="40"/>
      <c r="B9" s="33" t="s">
        <v>14</v>
      </c>
      <c r="C9" s="19">
        <v>1075</v>
      </c>
      <c r="D9" s="19">
        <v>39</v>
      </c>
      <c r="E9" s="34">
        <f t="shared" si="0"/>
        <v>0.03627906976744186</v>
      </c>
      <c r="F9" s="34">
        <v>0.035</v>
      </c>
      <c r="G9" s="35" t="s">
        <v>41</v>
      </c>
    </row>
    <row r="10" spans="1:7" ht="12.75">
      <c r="A10" s="40"/>
      <c r="B10" s="33" t="s">
        <v>15</v>
      </c>
      <c r="C10" s="19">
        <v>11037</v>
      </c>
      <c r="D10" s="19">
        <v>2852</v>
      </c>
      <c r="E10" s="34">
        <f t="shared" si="0"/>
        <v>0.25840355168977075</v>
      </c>
      <c r="F10" s="34">
        <v>0.167</v>
      </c>
      <c r="G10" s="35" t="s">
        <v>54</v>
      </c>
    </row>
    <row r="11" spans="1:7" ht="12.75">
      <c r="A11" s="40"/>
      <c r="B11" s="16" t="s">
        <v>29</v>
      </c>
      <c r="C11" s="17">
        <f>SUM(C5:C10)</f>
        <v>50757</v>
      </c>
      <c r="D11" s="17">
        <f>SUM(D5:D10)</f>
        <v>14666</v>
      </c>
      <c r="E11" s="29">
        <f t="shared" si="0"/>
        <v>0.288945367141478</v>
      </c>
      <c r="F11" s="18"/>
      <c r="G11" s="26"/>
    </row>
    <row r="12" spans="1:7" ht="12.75">
      <c r="A12" s="40"/>
      <c r="B12" s="40"/>
      <c r="C12" s="40"/>
      <c r="D12" s="40"/>
      <c r="E12" s="40"/>
      <c r="F12" s="40"/>
      <c r="G12" s="40"/>
    </row>
    <row r="13" spans="1:7" ht="12.75">
      <c r="A13" s="40"/>
      <c r="B13" s="40"/>
      <c r="C13" s="40"/>
      <c r="D13" s="40"/>
      <c r="E13" s="40"/>
      <c r="F13" s="40"/>
      <c r="G13" s="40"/>
    </row>
    <row r="14" spans="1:7" ht="54">
      <c r="A14" s="42" t="s">
        <v>36</v>
      </c>
      <c r="B14" s="44" t="s">
        <v>35</v>
      </c>
      <c r="C14" s="8"/>
      <c r="D14" s="8"/>
      <c r="E14" s="8"/>
      <c r="F14" s="8"/>
      <c r="G14" s="8"/>
    </row>
    <row r="15" spans="1:7" ht="18">
      <c r="A15" s="42"/>
      <c r="B15" s="44">
        <v>2003</v>
      </c>
      <c r="C15" s="8"/>
      <c r="D15" s="8"/>
      <c r="E15" s="8"/>
      <c r="F15" s="8"/>
      <c r="G15" s="8"/>
    </row>
    <row r="16" spans="1:7" ht="51">
      <c r="A16" s="8"/>
      <c r="B16" s="3" t="s">
        <v>9</v>
      </c>
      <c r="C16" s="3" t="s">
        <v>10</v>
      </c>
      <c r="D16" s="3" t="s">
        <v>24</v>
      </c>
      <c r="E16" s="3" t="s">
        <v>16</v>
      </c>
      <c r="F16" s="3" t="s">
        <v>25</v>
      </c>
      <c r="G16" s="3" t="s">
        <v>38</v>
      </c>
    </row>
    <row r="17" spans="1:7" ht="12.75">
      <c r="A17" s="8"/>
      <c r="B17" s="33" t="s">
        <v>0</v>
      </c>
      <c r="C17" s="19">
        <v>12736</v>
      </c>
      <c r="D17" s="19">
        <v>1340</v>
      </c>
      <c r="E17" s="34">
        <f aca="true" t="shared" si="1" ref="E17:E23">D17/C17</f>
        <v>0.10521356783919598</v>
      </c>
      <c r="F17" s="34">
        <v>0.203</v>
      </c>
      <c r="G17" s="35" t="s">
        <v>49</v>
      </c>
    </row>
    <row r="18" spans="1:7" ht="12.75">
      <c r="A18" s="8"/>
      <c r="B18" s="33" t="s">
        <v>11</v>
      </c>
      <c r="C18" s="36">
        <v>5579</v>
      </c>
      <c r="D18" s="19">
        <v>915</v>
      </c>
      <c r="E18" s="34">
        <f t="shared" si="1"/>
        <v>0.16400788671804983</v>
      </c>
      <c r="F18" s="34">
        <v>0.278</v>
      </c>
      <c r="G18" s="35" t="s">
        <v>50</v>
      </c>
    </row>
    <row r="19" spans="1:7" ht="12.75">
      <c r="A19" s="8"/>
      <c r="B19" s="33" t="s">
        <v>12</v>
      </c>
      <c r="C19" s="19">
        <f>C7</f>
        <v>8887</v>
      </c>
      <c r="D19" s="19">
        <v>857</v>
      </c>
      <c r="E19" s="34">
        <f t="shared" si="1"/>
        <v>0.0964329920108023</v>
      </c>
      <c r="F19" s="34">
        <v>0.182</v>
      </c>
      <c r="G19" s="35" t="s">
        <v>51</v>
      </c>
    </row>
    <row r="20" spans="1:7" ht="12.75">
      <c r="A20" s="8"/>
      <c r="B20" s="33" t="s">
        <v>13</v>
      </c>
      <c r="C20" s="19">
        <f>C8</f>
        <v>11443</v>
      </c>
      <c r="D20" s="19">
        <v>627</v>
      </c>
      <c r="E20" s="34">
        <f t="shared" si="1"/>
        <v>0.05479332342917067</v>
      </c>
      <c r="F20" s="34">
        <v>0.12</v>
      </c>
      <c r="G20" s="35" t="s">
        <v>40</v>
      </c>
    </row>
    <row r="21" spans="1:7" ht="12.75">
      <c r="A21" s="8"/>
      <c r="B21" s="33" t="s">
        <v>14</v>
      </c>
      <c r="C21" s="19">
        <f>C9</f>
        <v>1075</v>
      </c>
      <c r="D21" s="19">
        <v>397</v>
      </c>
      <c r="E21" s="34">
        <f t="shared" si="1"/>
        <v>0.36930232558139536</v>
      </c>
      <c r="F21" s="34">
        <v>0.291</v>
      </c>
      <c r="G21" s="35" t="s">
        <v>42</v>
      </c>
    </row>
    <row r="22" spans="1:7" ht="38.25">
      <c r="A22" s="8"/>
      <c r="B22" s="33" t="s">
        <v>15</v>
      </c>
      <c r="C22" s="19">
        <f>C10</f>
        <v>11037</v>
      </c>
      <c r="D22" s="19">
        <v>2223</v>
      </c>
      <c r="E22" s="34">
        <f t="shared" si="1"/>
        <v>0.20141342756183744</v>
      </c>
      <c r="F22" s="34">
        <v>0.205</v>
      </c>
      <c r="G22" s="35" t="s">
        <v>53</v>
      </c>
    </row>
    <row r="23" spans="1:7" ht="12.75">
      <c r="A23" s="8"/>
      <c r="B23" s="16" t="s">
        <v>29</v>
      </c>
      <c r="C23" s="17">
        <f>SUM(C17:C22)</f>
        <v>50757</v>
      </c>
      <c r="D23" s="17">
        <f>SUM(D17:D22)</f>
        <v>6359</v>
      </c>
      <c r="E23" s="29">
        <f t="shared" si="1"/>
        <v>0.12528321216777982</v>
      </c>
      <c r="F23" s="18"/>
      <c r="G23" s="26"/>
    </row>
    <row r="24" spans="1:7" ht="12.75">
      <c r="A24" s="8"/>
      <c r="B24" s="8"/>
      <c r="C24" s="8"/>
      <c r="D24" s="8"/>
      <c r="E24" s="8"/>
      <c r="F24" s="8"/>
      <c r="G24" s="8"/>
    </row>
    <row r="25" spans="1:7" ht="12.75">
      <c r="A25" s="8"/>
      <c r="B25" s="8"/>
      <c r="C25" s="8"/>
      <c r="D25" s="8"/>
      <c r="E25" s="8"/>
      <c r="F25" s="8"/>
      <c r="G25" s="8"/>
    </row>
  </sheetData>
  <printOptions/>
  <pageMargins left="0.75" right="0.75" top="1" bottom="1" header="0.5" footer="0.5"/>
  <pageSetup horizontalDpi="360" verticalDpi="360" orientation="portrait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Central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Gerard W. Martinez</dc:creator>
  <cp:keywords/>
  <dc:description/>
  <cp:lastModifiedBy>Dave</cp:lastModifiedBy>
  <cp:lastPrinted>2005-08-15T04:31:46Z</cp:lastPrinted>
  <dcterms:created xsi:type="dcterms:W3CDTF">2004-06-27T20:28:03Z</dcterms:created>
  <dcterms:modified xsi:type="dcterms:W3CDTF">2005-09-03T08:31:39Z</dcterms:modified>
  <cp:category/>
  <cp:version/>
  <cp:contentType/>
  <cp:contentStatus/>
</cp:coreProperties>
</file>